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600" windowHeight="7365"/>
  </bookViews>
  <sheets>
    <sheet name="приложение 4" sheetId="1" r:id="rId1"/>
  </sheets>
  <definedNames>
    <definedName name="_xlnm.Print_Titles" localSheetId="0">'приложение 4'!$11:$12</definedName>
    <definedName name="_xlnm.Print_Area" localSheetId="0">'приложение 4'!$A$1:$E$99</definedName>
  </definedNames>
  <calcPr calcId="145621"/>
</workbook>
</file>

<file path=xl/calcChain.xml><?xml version="1.0" encoding="utf-8"?>
<calcChain xmlns="http://schemas.openxmlformats.org/spreadsheetml/2006/main">
  <c r="D83" i="1" l="1"/>
  <c r="E58" i="1"/>
  <c r="D87" i="1"/>
  <c r="D70" i="1"/>
  <c r="D80" i="1"/>
  <c r="D68" i="1"/>
  <c r="D56" i="1"/>
  <c r="D45" i="1"/>
  <c r="D95" i="1"/>
  <c r="D86" i="1"/>
  <c r="E35" i="1" l="1"/>
  <c r="D67" i="1" l="1"/>
  <c r="C67" i="1"/>
  <c r="C64" i="1" s="1"/>
  <c r="E49" i="1"/>
  <c r="E45" i="1"/>
  <c r="E43" i="1" s="1"/>
  <c r="D43" i="1"/>
  <c r="C43" i="1"/>
  <c r="D57" i="1"/>
  <c r="D46" i="1" s="1"/>
  <c r="C57" i="1"/>
  <c r="C46" i="1" s="1"/>
  <c r="C90" i="1"/>
  <c r="E80" i="1"/>
  <c r="D90" i="1"/>
  <c r="D64" i="1" l="1"/>
  <c r="D42" i="1" s="1"/>
  <c r="C42" i="1"/>
  <c r="E95" i="1"/>
  <c r="E97" i="1" l="1"/>
  <c r="E96" i="1" l="1"/>
  <c r="E54" i="1"/>
  <c r="E55" i="1"/>
  <c r="E56" i="1"/>
  <c r="E44" i="1" l="1"/>
  <c r="E92" i="1"/>
  <c r="E93" i="1"/>
  <c r="E94" i="1"/>
  <c r="E91" i="1"/>
  <c r="E69" i="1"/>
  <c r="E70" i="1"/>
  <c r="E71" i="1"/>
  <c r="E72" i="1"/>
  <c r="E73" i="1"/>
  <c r="E74" i="1"/>
  <c r="E75" i="1"/>
  <c r="E76" i="1"/>
  <c r="E77" i="1"/>
  <c r="E78" i="1"/>
  <c r="E79" i="1"/>
  <c r="E81" i="1"/>
  <c r="E82" i="1"/>
  <c r="E83" i="1"/>
  <c r="E84" i="1"/>
  <c r="E85" i="1"/>
  <c r="E86" i="1"/>
  <c r="E87" i="1"/>
  <c r="E68" i="1"/>
  <c r="E66" i="1"/>
  <c r="E65" i="1"/>
  <c r="E59" i="1"/>
  <c r="E60" i="1"/>
  <c r="E61" i="1"/>
  <c r="E62" i="1"/>
  <c r="E63" i="1"/>
  <c r="E52" i="1"/>
  <c r="E53" i="1"/>
  <c r="E51" i="1"/>
  <c r="E50" i="1"/>
  <c r="E38" i="1"/>
  <c r="E37" i="1"/>
  <c r="E36" i="1" s="1"/>
  <c r="E32" i="1"/>
  <c r="E31" i="1"/>
  <c r="E29" i="1"/>
  <c r="E28" i="1"/>
  <c r="E26" i="1"/>
  <c r="E25" i="1"/>
  <c r="E24" i="1" s="1"/>
  <c r="E22" i="1"/>
  <c r="E23" i="1"/>
  <c r="E21" i="1"/>
  <c r="E17" i="1"/>
  <c r="E18" i="1"/>
  <c r="E19" i="1"/>
  <c r="E16" i="1"/>
  <c r="E14" i="1"/>
  <c r="D39" i="1"/>
  <c r="E39" i="1"/>
  <c r="D36" i="1"/>
  <c r="C33" i="1"/>
  <c r="D33" i="1"/>
  <c r="E33" i="1"/>
  <c r="D30" i="1"/>
  <c r="D27" i="1"/>
  <c r="D24" i="1"/>
  <c r="D20" i="1"/>
  <c r="D15" i="1"/>
  <c r="E57" i="1" l="1"/>
  <c r="E46" i="1" s="1"/>
  <c r="E67" i="1"/>
  <c r="E64" i="1" s="1"/>
  <c r="E90" i="1"/>
  <c r="D41" i="1"/>
  <c r="E20" i="1"/>
  <c r="E15" i="1"/>
  <c r="E30" i="1"/>
  <c r="E27" i="1"/>
  <c r="D13" i="1"/>
  <c r="F90" i="1"/>
  <c r="D98" i="1" l="1"/>
  <c r="E42" i="1"/>
  <c r="E41" i="1" s="1"/>
  <c r="E13" i="1"/>
  <c r="E98" i="1" l="1"/>
  <c r="C39" i="1" l="1"/>
  <c r="C36" i="1"/>
  <c r="C30" i="1"/>
  <c r="C27" i="1"/>
  <c r="C24" i="1"/>
  <c r="C20" i="1"/>
  <c r="C15" i="1"/>
  <c r="C41" i="1" l="1"/>
  <c r="C13" i="1"/>
  <c r="C98" i="1" l="1"/>
</calcChain>
</file>

<file path=xl/sharedStrings.xml><?xml version="1.0" encoding="utf-8"?>
<sst xmlns="http://schemas.openxmlformats.org/spreadsheetml/2006/main" count="184" uniqueCount="160">
  <si>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</si>
  <si>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</si>
  <si>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</si>
  <si>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</si>
  <si>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>1  01 02000 01 0000 110</t>
  </si>
  <si>
    <t>НАЛОГ НА ДОХОДЫ ФИЗИЧЕСКИХ ЛИЦ</t>
  </si>
  <si>
    <t>1 03 00000 00 0000 000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</si>
  <si>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</si>
  <si>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</si>
  <si>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</si>
  <si>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</si>
  <si>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</si>
  <si>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</si>
  <si>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</si>
  <si>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</si>
  <si>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</si>
  <si>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</si>
  <si>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</si>
  <si>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</si>
  <si>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</si>
  <si>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</si>
  <si>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</si>
  <si>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</si>
  <si>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</si>
  <si>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10602000020000110</t>
  </si>
  <si>
    <t>Налог на имущество организаций</t>
  </si>
  <si>
    <t>10800000000000000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</si>
  <si>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</si>
  <si>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</si>
  <si>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</si>
  <si>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</si>
  <si>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</si>
  <si>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</si>
  <si>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</si>
  <si>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</si>
  <si>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</si>
  <si>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</si>
  <si>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</si>
  <si>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</si>
  <si>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</si>
  <si>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</si>
  <si>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</si>
  <si>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</si>
  <si>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</si>
  <si>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</si>
  <si>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</si>
  <si>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</si>
  <si>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</si>
  <si>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ШТРАФЫ, САНКЦИИ, ВОЗМЕЩЕНИЕ УЩЕРБА</t>
  </si>
  <si>
    <t>1 17 00000 00 0000 000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</si>
  <si>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</si>
  <si>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</si>
  <si>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</si>
  <si>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</si>
  <si>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</si>
  <si>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</si>
  <si>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</si>
  <si>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</si>
  <si>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</si>
  <si>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</si>
  <si>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</si>
  <si>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</si>
  <si>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</si>
  <si>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</si>
  <si>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2 02 29999 05 0000 150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</si>
  <si>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</si>
  <si>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</si>
  <si>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</si>
  <si>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</si>
  <si>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</si>
  <si>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</si>
  <si>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</si>
  <si>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ИТОГО ДОХОДОВ </t>
  </si>
  <si>
    <t>* 05 - бюджет муниципального района</t>
  </si>
  <si>
    <t>1 14 06000 00 0000 430</t>
  </si>
  <si>
    <t>2 02 25497 05 0000 150</t>
  </si>
  <si>
    <t>2 02 30013 05 0000 150</t>
  </si>
  <si>
    <t>2 02 35118 05 0000 150</t>
  </si>
  <si>
    <t>2 02 35120 05 0000 150</t>
  </si>
  <si>
    <t>2 02 35250 05 0000 150</t>
  </si>
  <si>
    <t>2 02 35380 05 0000 150</t>
  </si>
  <si>
    <t>2 02 25519 05 0000 150</t>
  </si>
  <si>
    <t>2 02 30029 05 0000 150</t>
  </si>
  <si>
    <t>2 02 30022 05 0000 150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</si>
  <si>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</si>
  <si>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</si>
  <si>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           ПОСТУПЛЕНИЯ ДОХОДОВ В  БЮДЖЕТ МУНИЦИПАЛЬНОГО РАЙОНА                 </t>
  </si>
  <si>
    <t>Налог, взимаемый  в связи с применением упрощенной системы налогообложения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</si>
  <si>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</si>
  <si>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</si>
  <si>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2 02 25304 05 0000 150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</si>
  <si>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</si>
  <si>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 xml:space="preserve">Субсидии бюджетам муниципальных районов на реализацию мероприятий по обеспечению жильем молодых семей </t>
  </si>
  <si>
    <t xml:space="preserve">Субсидии бюджетам муниципальных районов на поддержку отрасли культуры 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</si>
  <si>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</si>
  <si>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</si>
  <si>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2 02 25576 05 0000 150</t>
  </si>
  <si>
    <t xml:space="preserve"> 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</si>
  <si>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</si>
  <si>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Субсидии на содержание детей чабанов в образовательных организациях 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</si>
  <si>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</si>
  <si>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</si>
  <si>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</si>
  <si>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2 02 30024 05 0000 150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</si>
  <si>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</si>
  <si>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</si>
  <si>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</si>
  <si>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</si>
  <si>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</si>
  <si>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Субвенции бюджетам муниципальных районов на оплату жилищно-коммунальных услуг отдельным категориям граждан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</si>
  <si>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</si>
  <si>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 лет включительно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</si>
  <si>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</si>
  <si>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2 02 35573 05 0000 150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</si>
  <si>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</si>
  <si>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</si>
  <si>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Субвенции на мероприятия по проведению оздоровительной кампании детей</t>
  </si>
  <si>
    <t>Субвенции для предоставления льготы сельским специалистам по жилищно-коммунальным услугам</t>
  </si>
  <si>
    <t>Субвенции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</si>
  <si>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 xml:space="preserve">Субвенции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 </t>
  </si>
  <si>
    <t xml:space="preserve">Субвенции на осуществление переданных органам местного самоуправления Республики Тыва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 </t>
  </si>
  <si>
    <t>Субвенции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</si>
  <si>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Субвенции на осуществление государственных полномочий по образованию и организации деятельности комиссий по делам несовершеннолетних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</si>
  <si>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</si>
  <si>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реализацию Закона Республики Тыва «О погребении и похоронном деле в Республике Тыва»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</si>
  <si>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</si>
  <si>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обеспечение равной доступности услуг общественного транспорта для отдельных категорий граждан</t>
  </si>
  <si>
    <t xml:space="preserve">Субвенции на осуществление переданных государственных полномочий
по организации мероприятий при осуществлении деятельности
по обращению с животными без владельцев
</t>
  </si>
  <si>
    <t>Уход</t>
  </si>
  <si>
    <t>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</si>
  <si>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</si>
  <si>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2 02 49999 05 0000 150</t>
  </si>
  <si>
    <t xml:space="preserve">Прочие межбюджетные трансферты, передаваемые бюджетам муниципальных районов (на организацию бесплатного питания отдельным категориям учащихся государственных и муниципальных образовательных учреждений Республики Тыва) </t>
  </si>
  <si>
    <t>ДОХОДЫ ОТ ОКАЗАНИЯ ПЛАТНЫХ УСЛУГ  И КОМПЕНСАЦИИ ЗАТРАТ ГОСУДАРСТВА</t>
  </si>
  <si>
    <t>Сумма</t>
  </si>
  <si>
    <t>Субсидии местным бюджетам на оплату услуг доступа к сети "Интернет" социально-значимых обьектов</t>
  </si>
  <si>
    <t>2 02 25599 05 0000 150</t>
  </si>
  <si>
    <t>Субсидии бюджетам муниципальных районов на софинансирование расходов имущества образовательных учреждений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</si>
  <si>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</si>
  <si>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r>
      <rPr>
        <b/>
        <sz val="10"/>
        <color rgb="FFFF0000"/>
        <rFont val="Times New Roman"/>
        <family val="1"/>
        <charset val="204"/>
      </rPr>
      <t xml:space="preserve">2 02 </t>
    </r>
    <r>
      <rPr>
        <sz val="10"/>
        <rFont val="Times New Roman"/>
        <family val="1"/>
        <charset val="204"/>
      </rPr>
      <t>00000 00 0000 000</t>
    </r>
  </si>
  <si>
    <r>
      <rPr>
        <b/>
        <sz val="10"/>
        <color rgb="FFFF0000"/>
        <rFont val="Times New Roman"/>
        <family val="1"/>
        <charset val="204"/>
      </rPr>
      <t xml:space="preserve">2 00 </t>
    </r>
    <r>
      <rPr>
        <b/>
        <sz val="10"/>
        <rFont val="Times New Roman"/>
        <family val="1"/>
        <charset val="204"/>
      </rPr>
      <t>00000 00 0000 000</t>
    </r>
  </si>
  <si>
    <t>"МОНГУН-ТАЙГИНСКИЙ КОЖУУН РЕСПУБЛИКИ ТЫВА" НА 2023 ГОД</t>
  </si>
  <si>
    <t>Приложение № 4</t>
  </si>
  <si>
    <t xml:space="preserve">к Решению Хурала представителей муниципального </t>
  </si>
  <si>
    <t xml:space="preserve">района  «Монгун-Тайгинский кожуун Республики Тыва» </t>
  </si>
  <si>
    <t>Межбюджетные трансферты, передаваемые бюджетам муниципальных районов на создание модельных муниципальных библиотек</t>
  </si>
  <si>
    <t>2 02 45454 05 0000 150</t>
  </si>
  <si>
    <t>Республики Тыва" на 2023 год и на плановый период 2024 и 2025 годов"</t>
  </si>
  <si>
    <t>Субсидии местным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 организациях</t>
  </si>
  <si>
    <t>2 02 25179 05 0000 150</t>
  </si>
  <si>
    <t xml:space="preserve">Субсидии на подготовку проектов межевания  земельных участков и на проведение кадастровых работ </t>
  </si>
  <si>
    <t>Субсидии на благоустройства сельских территорий  в рамках реализации  государственной программы  "Комплексное развитие сельских территорий"</t>
  </si>
  <si>
    <t>Иные межбюджетные трансферты на финансовое обеспечение расходов, связанных с премированием победителей  республиканского конкурса среди сельских населенных пунктов Республики Тыва "Трезвое село - 2022"</t>
  </si>
  <si>
    <t>Субсидии  на строительство жилья, предоставляемого по договору найма  жилого помещения, в рамках реализации государственной программы "Компдексное развитие сельских территорий"</t>
  </si>
  <si>
    <r>
      <rPr>
        <b/>
        <sz val="10"/>
        <color rgb="FFFF0000"/>
        <rFont val="Times New Roman"/>
        <family val="1"/>
        <charset val="204"/>
      </rPr>
      <t>2 03</t>
    </r>
    <r>
      <rPr>
        <b/>
        <sz val="10"/>
        <rFont val="Times New Roman"/>
        <family val="1"/>
        <charset val="204"/>
      </rPr>
      <t xml:space="preserve"> 05010 05 0000 150</t>
    </r>
  </si>
  <si>
    <t>изменение</t>
  </si>
  <si>
    <t xml:space="preserve">«О внесении и изменении  бюджета муниципального района «Монгун-Тайгинский кожуун </t>
  </si>
  <si>
    <t xml:space="preserve">Прочие межбюджетные трансферты, передаваемые бюджетам муниципальных районов поощрение  за достижение значений показателей  по итогам оценки эффективности  деятельности  органов  исполнительной власти </t>
  </si>
  <si>
    <t>Субвенции местным бюджетам  на содержание специалистов, осуществляющих переданные полномочия Республики Тыва по опеке и попечительству</t>
  </si>
  <si>
    <t xml:space="preserve">№   от     "   "  ноября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</si>
</sst>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[$-F800]dddd\,\ mmmm\ dd\,\ yyyy"/>
    <numFmt numFmtId="166" formatCode="#,##0.0_ ;[Red]\-#,##0.0\ "/>
    <numFmt numFmtId="167" formatCode="_(* #,##0.00_);_(* \(#,##0.00\);_(* &quot;-&quot;??_);_(@_)"/>
    <numFmt numFmtId="168" formatCode="&quot;Да&quot;;&quot;Да&quot;;&quot;Нет&quot;"/>
    <numFmt numFmtId="169" formatCode="#,##0.000000_ ;[Red]\-#,##0.000000\ "/>
    <numFmt numFmtId="170" formatCode="#,##0.000_ ;[Red]\-#,##0.000\ "/>
    <numFmt numFmtId="171" formatCode="#,##0.00000_ ;[Red]\-#,##0.00000\ "/>
  </numFmts>
  <fonts count="42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2" fillId="0" borderId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" applyNumberFormat="0" applyAlignment="0" applyProtection="0"/>
    <xf numFmtId="0" fontId="15" fillId="10" borderId="2" applyNumberFormat="0" applyAlignment="0" applyProtection="0"/>
    <xf numFmtId="0" fontId="16" fillId="1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5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9" fillId="15" borderId="0" applyNumberFormat="0" applyBorder="0" applyAlignment="0" applyProtection="0"/>
    <xf numFmtId="0" fontId="3" fillId="0" borderId="0"/>
  </cellStyleXfs>
  <cellXfs count="100">
    <xf numFmtId="0" fontId="0" fillId="0" borderId="0" xfId="0"/>
    <xf numFmtId="0" fontId="5" fillId="0" borderId="0" xfId="2" applyFont="1" applyFill="1"/>
    <xf numFmtId="165" fontId="5" fillId="0" borderId="0" xfId="2" applyNumberFormat="1" applyFont="1" applyFill="1"/>
    <xf numFmtId="0" fontId="6" fillId="0" borderId="0" xfId="2" applyFont="1" applyFill="1"/>
    <xf numFmtId="166" fontId="7" fillId="0" borderId="0" xfId="2" applyNumberFormat="1" applyFont="1" applyFill="1" applyAlignment="1">
      <alignment horizontal="left" vertical="center"/>
    </xf>
    <xf numFmtId="0" fontId="7" fillId="0" borderId="0" xfId="2" applyFont="1" applyFill="1"/>
    <xf numFmtId="0" fontId="6" fillId="0" borderId="0" xfId="4" applyFont="1" applyFill="1"/>
    <xf numFmtId="0" fontId="5" fillId="0" borderId="0" xfId="4" applyFont="1" applyFill="1"/>
    <xf numFmtId="0" fontId="12" fillId="0" borderId="0" xfId="4" applyFont="1" applyFill="1"/>
    <xf numFmtId="0" fontId="2" fillId="0" borderId="0" xfId="1" applyFill="1"/>
    <xf numFmtId="0" fontId="9" fillId="0" borderId="0" xfId="1" applyFont="1" applyFill="1" applyBorder="1"/>
    <xf numFmtId="166" fontId="2" fillId="0" borderId="0" xfId="1" applyNumberFormat="1" applyFont="1" applyFill="1"/>
    <xf numFmtId="0" fontId="2" fillId="0" borderId="0" xfId="1" applyFont="1" applyFill="1"/>
    <xf numFmtId="0" fontId="5" fillId="0" borderId="0" xfId="4" applyFont="1" applyFill="1" applyAlignment="1">
      <alignment vertical="top"/>
    </xf>
    <xf numFmtId="0" fontId="6" fillId="16" borderId="0" xfId="4" applyFont="1" applyFill="1" applyAlignment="1">
      <alignment vertical="top"/>
    </xf>
    <xf numFmtId="0" fontId="6" fillId="0" borderId="0" xfId="2" applyFont="1" applyFill="1" applyAlignment="1">
      <alignment wrapText="1"/>
    </xf>
    <xf numFmtId="0" fontId="5" fillId="0" borderId="0" xfId="2" applyFont="1" applyFill="1" applyAlignment="1">
      <alignment wrapText="1"/>
    </xf>
    <xf numFmtId="0" fontId="30" fillId="0" borderId="10" xfId="2" applyFont="1" applyFill="1" applyBorder="1" applyAlignment="1">
      <alignment horizontal="left" vertical="top" wrapText="1"/>
    </xf>
    <xf numFmtId="0" fontId="31" fillId="0" borderId="10" xfId="4" applyFont="1" applyFill="1" applyBorder="1" applyAlignment="1">
      <alignment horizontal="left" vertical="top" wrapText="1"/>
    </xf>
    <xf numFmtId="0" fontId="10" fillId="0" borderId="10" xfId="4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34" fillId="0" borderId="10" xfId="23" applyFont="1" applyFill="1" applyBorder="1" applyAlignment="1">
      <alignment horizontal="left" vertical="top" wrapText="1"/>
    </xf>
    <xf numFmtId="0" fontId="9" fillId="16" borderId="10" xfId="2" applyFont="1" applyFill="1" applyBorder="1" applyAlignment="1" applyProtection="1">
      <alignment horizontal="left" vertical="top" wrapText="1"/>
      <protection locked="0"/>
    </xf>
    <xf numFmtId="0" fontId="5" fillId="16" borderId="10" xfId="4" applyFont="1" applyFill="1" applyBorder="1" applyAlignment="1" applyProtection="1">
      <alignment horizontal="left" vertical="top" wrapText="1"/>
      <protection locked="0"/>
    </xf>
    <xf numFmtId="0" fontId="9" fillId="0" borderId="10" xfId="2" applyFont="1" applyFill="1" applyBorder="1" applyAlignment="1" applyProtection="1">
      <alignment horizontal="left" vertical="top" wrapText="1"/>
      <protection locked="0"/>
    </xf>
    <xf numFmtId="0" fontId="5" fillId="0" borderId="10" xfId="4" applyFont="1" applyFill="1" applyBorder="1" applyAlignment="1" applyProtection="1">
      <alignment horizontal="left" vertical="top" wrapText="1"/>
      <protection locked="0"/>
    </xf>
    <xf numFmtId="0" fontId="5" fillId="0" borderId="10" xfId="3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32" fillId="0" borderId="10" xfId="5" applyFont="1" applyFill="1" applyBorder="1" applyAlignment="1">
      <alignment horizontal="left" vertical="top" wrapText="1"/>
    </xf>
    <xf numFmtId="0" fontId="10" fillId="0" borderId="10" xfId="4" applyFont="1" applyFill="1" applyBorder="1" applyAlignment="1" applyProtection="1">
      <alignment horizontal="left" vertical="top" wrapText="1"/>
      <protection locked="0"/>
    </xf>
    <xf numFmtId="0" fontId="6" fillId="0" borderId="10" xfId="2" applyFont="1" applyFill="1" applyBorder="1" applyAlignment="1">
      <alignment horizontal="left" vertical="top" wrapText="1"/>
    </xf>
    <xf numFmtId="0" fontId="11" fillId="0" borderId="10" xfId="2" applyFont="1" applyFill="1" applyBorder="1" applyAlignment="1">
      <alignment horizontal="left" vertical="top" wrapText="1"/>
    </xf>
    <xf numFmtId="0" fontId="6" fillId="0" borderId="10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left" vertical="top" wrapText="1"/>
    </xf>
    <xf numFmtId="0" fontId="9" fillId="0" borderId="10" xfId="2" applyFont="1" applyFill="1" applyBorder="1" applyAlignment="1">
      <alignment horizontal="left" vertical="top" wrapText="1"/>
    </xf>
    <xf numFmtId="0" fontId="5" fillId="0" borderId="10" xfId="2" applyFont="1" applyFill="1" applyBorder="1" applyAlignment="1">
      <alignment horizontal="left" vertical="top" wrapText="1"/>
    </xf>
    <xf numFmtId="0" fontId="33" fillId="0" borderId="10" xfId="0" applyFont="1" applyFill="1" applyBorder="1" applyAlignment="1">
      <alignment horizontal="left" vertical="top" wrapText="1"/>
    </xf>
    <xf numFmtId="1" fontId="9" fillId="0" borderId="10" xfId="2" applyNumberFormat="1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1" fontId="9" fillId="0" borderId="10" xfId="0" applyNumberFormat="1" applyFont="1" applyFill="1" applyBorder="1" applyAlignment="1" applyProtection="1">
      <alignment horizontal="left" vertical="top"/>
      <protection locked="0"/>
    </xf>
    <xf numFmtId="0" fontId="34" fillId="0" borderId="10" xfId="0" applyFont="1" applyFill="1" applyBorder="1" applyAlignment="1">
      <alignment horizontal="left" vertical="top"/>
    </xf>
    <xf numFmtId="0" fontId="11" fillId="0" borderId="10" xfId="4" applyFont="1" applyFill="1" applyBorder="1" applyAlignment="1">
      <alignment horizontal="left" vertical="top" wrapText="1"/>
    </xf>
    <xf numFmtId="49" fontId="36" fillId="16" borderId="10" xfId="0" applyNumberFormat="1" applyFont="1" applyFill="1" applyBorder="1" applyAlignment="1">
      <alignment horizontal="left" vertical="top"/>
    </xf>
    <xf numFmtId="0" fontId="11" fillId="16" borderId="10" xfId="0" quotePrefix="1" applyNumberFormat="1" applyFont="1" applyFill="1" applyBorder="1" applyAlignment="1">
      <alignment horizontal="left" vertical="top" wrapText="1"/>
    </xf>
    <xf numFmtId="49" fontId="35" fillId="16" borderId="10" xfId="0" applyNumberFormat="1" applyFont="1" applyFill="1" applyBorder="1" applyAlignment="1">
      <alignment horizontal="left" vertical="top"/>
    </xf>
    <xf numFmtId="0" fontId="10" fillId="16" borderId="10" xfId="0" quotePrefix="1" applyNumberFormat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/>
    </xf>
    <xf numFmtId="0" fontId="9" fillId="0" borderId="1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justify" wrapText="1"/>
    </xf>
    <xf numFmtId="0" fontId="37" fillId="0" borderId="10" xfId="2" applyFont="1" applyFill="1" applyBorder="1" applyAlignment="1">
      <alignment horizontal="center" vertical="top" wrapText="1"/>
    </xf>
    <xf numFmtId="0" fontId="8" fillId="0" borderId="10" xfId="2" applyFont="1" applyFill="1" applyBorder="1" applyAlignment="1">
      <alignment horizontal="center" vertical="center" wrapText="1"/>
    </xf>
    <xf numFmtId="0" fontId="37" fillId="0" borderId="10" xfId="2" applyFont="1" applyFill="1" applyBorder="1" applyAlignment="1">
      <alignment horizontal="center" wrapText="1"/>
    </xf>
    <xf numFmtId="166" fontId="38" fillId="0" borderId="0" xfId="2" applyNumberFormat="1" applyFont="1" applyFill="1" applyAlignment="1">
      <alignment horizontal="left" vertical="center"/>
    </xf>
    <xf numFmtId="0" fontId="37" fillId="0" borderId="0" xfId="2" applyFont="1" applyFill="1"/>
    <xf numFmtId="0" fontId="6" fillId="0" borderId="10" xfId="2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top" wrapText="1"/>
    </xf>
    <xf numFmtId="169" fontId="5" fillId="0" borderId="0" xfId="2" applyNumberFormat="1" applyFont="1" applyFill="1" applyAlignment="1">
      <alignment horizontal="justify" wrapText="1"/>
    </xf>
    <xf numFmtId="0" fontId="6" fillId="0" borderId="10" xfId="2" applyFont="1" applyFill="1" applyBorder="1" applyAlignment="1">
      <alignment horizontal="center" vertical="center" wrapText="1"/>
    </xf>
    <xf numFmtId="170" fontId="9" fillId="0" borderId="10" xfId="1" applyNumberFormat="1" applyFont="1" applyFill="1" applyBorder="1" applyAlignment="1">
      <alignment horizontal="left" vertical="top" wrapText="1"/>
    </xf>
    <xf numFmtId="166" fontId="38" fillId="0" borderId="10" xfId="2" applyNumberFormat="1" applyFont="1" applyFill="1" applyBorder="1" applyAlignment="1">
      <alignment horizontal="left" vertical="center"/>
    </xf>
    <xf numFmtId="0" fontId="8" fillId="0" borderId="10" xfId="2" applyFont="1" applyFill="1" applyBorder="1" applyAlignment="1" applyProtection="1">
      <alignment horizontal="left" vertical="top" wrapText="1"/>
      <protection locked="0"/>
    </xf>
    <xf numFmtId="0" fontId="11" fillId="0" borderId="10" xfId="4" applyFont="1" applyFill="1" applyBorder="1" applyAlignment="1" applyProtection="1">
      <alignment horizontal="left" vertical="top" wrapText="1"/>
      <protection locked="0"/>
    </xf>
    <xf numFmtId="0" fontId="40" fillId="2" borderId="10" xfId="2" applyFont="1" applyFill="1" applyBorder="1" applyAlignment="1">
      <alignment horizontal="center" vertical="center" wrapText="1"/>
    </xf>
    <xf numFmtId="171" fontId="8" fillId="0" borderId="10" xfId="3" applyNumberFormat="1" applyFont="1" applyFill="1" applyBorder="1" applyAlignment="1">
      <alignment vertical="top" wrapText="1"/>
    </xf>
    <xf numFmtId="171" fontId="8" fillId="0" borderId="10" xfId="3" applyNumberFormat="1" applyFont="1" applyFill="1" applyBorder="1" applyAlignment="1">
      <alignment horizontal="right" vertical="top" wrapText="1"/>
    </xf>
    <xf numFmtId="171" fontId="9" fillId="0" borderId="10" xfId="2" applyNumberFormat="1" applyFont="1" applyFill="1" applyBorder="1" applyAlignment="1">
      <alignment horizontal="right" vertical="top"/>
    </xf>
    <xf numFmtId="171" fontId="9" fillId="0" borderId="10" xfId="3" applyNumberFormat="1" applyFont="1" applyFill="1" applyBorder="1" applyAlignment="1">
      <alignment vertical="center" wrapText="1"/>
    </xf>
    <xf numFmtId="171" fontId="9" fillId="0" borderId="10" xfId="3" applyNumberFormat="1" applyFont="1" applyFill="1" applyBorder="1" applyAlignment="1">
      <alignment vertical="top" wrapText="1"/>
    </xf>
    <xf numFmtId="171" fontId="8" fillId="0" borderId="10" xfId="2" applyNumberFormat="1" applyFont="1" applyFill="1" applyBorder="1" applyAlignment="1">
      <alignment horizontal="right" vertical="top"/>
    </xf>
    <xf numFmtId="171" fontId="35" fillId="0" borderId="10" xfId="3" applyNumberFormat="1" applyFont="1" applyFill="1" applyBorder="1" applyAlignment="1">
      <alignment vertical="top" wrapText="1"/>
    </xf>
    <xf numFmtId="171" fontId="36" fillId="0" borderId="10" xfId="3" applyNumberFormat="1" applyFont="1" applyFill="1" applyBorder="1" applyAlignment="1">
      <alignment vertical="top" wrapText="1"/>
    </xf>
    <xf numFmtId="171" fontId="36" fillId="0" borderId="10" xfId="3" applyNumberFormat="1" applyFont="1" applyFill="1" applyBorder="1" applyAlignment="1">
      <alignment horizontal="right" vertical="top" wrapText="1"/>
    </xf>
    <xf numFmtId="171" fontId="8" fillId="0" borderId="10" xfId="4" applyNumberFormat="1" applyFont="1" applyFill="1" applyBorder="1" applyAlignment="1">
      <alignment vertical="top"/>
    </xf>
    <xf numFmtId="171" fontId="8" fillId="0" borderId="10" xfId="4" applyNumberFormat="1" applyFont="1" applyFill="1" applyBorder="1" applyAlignment="1">
      <alignment horizontal="right" vertical="top"/>
    </xf>
    <xf numFmtId="171" fontId="9" fillId="0" borderId="10" xfId="4" applyNumberFormat="1" applyFont="1" applyFill="1" applyBorder="1" applyAlignment="1">
      <alignment vertical="top"/>
    </xf>
    <xf numFmtId="171" fontId="30" fillId="0" borderId="10" xfId="4" applyNumberFormat="1" applyFont="1" applyFill="1" applyBorder="1" applyAlignment="1">
      <alignment vertical="top"/>
    </xf>
    <xf numFmtId="171" fontId="9" fillId="2" borderId="10" xfId="2" applyNumberFormat="1" applyFont="1" applyFill="1" applyBorder="1" applyAlignment="1">
      <alignment horizontal="right" vertical="top"/>
    </xf>
    <xf numFmtId="171" fontId="8" fillId="2" borderId="10" xfId="2" applyNumberFormat="1" applyFont="1" applyFill="1" applyBorder="1" applyAlignment="1">
      <alignment horizontal="right" vertical="top"/>
    </xf>
    <xf numFmtId="166" fontId="9" fillId="0" borderId="10" xfId="1" applyNumberFormat="1" applyFont="1" applyFill="1" applyBorder="1" applyAlignment="1">
      <alignment horizontal="right" vertical="top"/>
    </xf>
    <xf numFmtId="166" fontId="9" fillId="0" borderId="10" xfId="2" applyNumberFormat="1" applyFont="1" applyFill="1" applyBorder="1" applyAlignment="1">
      <alignment horizontal="right" vertical="top"/>
    </xf>
    <xf numFmtId="171" fontId="6" fillId="0" borderId="0" xfId="2" applyNumberFormat="1" applyFont="1" applyFill="1"/>
    <xf numFmtId="171" fontId="12" fillId="0" borderId="0" xfId="4" applyNumberFormat="1" applyFont="1" applyFill="1"/>
    <xf numFmtId="171" fontId="6" fillId="16" borderId="0" xfId="4" applyNumberFormat="1" applyFont="1" applyFill="1" applyAlignment="1">
      <alignment vertical="top"/>
    </xf>
    <xf numFmtId="169" fontId="7" fillId="0" borderId="0" xfId="2" applyNumberFormat="1" applyFont="1" applyFill="1" applyAlignment="1">
      <alignment horizontal="left" vertical="center"/>
    </xf>
    <xf numFmtId="171" fontId="7" fillId="0" borderId="0" xfId="2" applyNumberFormat="1" applyFont="1" applyFill="1" applyAlignment="1">
      <alignment horizontal="left" vertical="center"/>
    </xf>
    <xf numFmtId="171" fontId="30" fillId="2" borderId="10" xfId="4" applyNumberFormat="1" applyFont="1" applyFill="1" applyBorder="1" applyAlignment="1">
      <alignment vertical="top"/>
    </xf>
    <xf numFmtId="171" fontId="9" fillId="2" borderId="10" xfId="4" applyNumberFormat="1" applyFont="1" applyFill="1" applyBorder="1" applyAlignment="1" applyProtection="1">
      <alignment horizontal="right" vertical="top" wrapText="1"/>
      <protection locked="0"/>
    </xf>
    <xf numFmtId="171" fontId="9" fillId="2" borderId="10" xfId="4" applyNumberFormat="1" applyFont="1" applyFill="1" applyBorder="1" applyAlignment="1">
      <alignment horizontal="right" vertical="top"/>
    </xf>
    <xf numFmtId="171" fontId="36" fillId="2" borderId="10" xfId="0" quotePrefix="1" applyNumberFormat="1" applyFont="1" applyFill="1" applyBorder="1" applyAlignment="1">
      <alignment horizontal="center" vertical="top" wrapText="1"/>
    </xf>
    <xf numFmtId="171" fontId="8" fillId="2" borderId="10" xfId="4" applyNumberFormat="1" applyFont="1" applyFill="1" applyBorder="1" applyAlignment="1">
      <alignment vertical="top"/>
    </xf>
    <xf numFmtId="171" fontId="41" fillId="2" borderId="10" xfId="4" applyNumberFormat="1" applyFont="1" applyFill="1" applyBorder="1" applyAlignment="1">
      <alignment horizontal="right" vertical="top"/>
    </xf>
    <xf numFmtId="171" fontId="30" fillId="2" borderId="10" xfId="4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/>
    </xf>
    <xf numFmtId="0" fontId="6" fillId="0" borderId="0" xfId="2" applyFont="1" applyFill="1" applyAlignment="1">
      <alignment horizontal="center"/>
    </xf>
    <xf numFmtId="171" fontId="9" fillId="2" borderId="10" xfId="4" applyNumberFormat="1" applyFont="1" applyFill="1" applyBorder="1" applyAlignment="1">
      <alignment vertical="top"/>
    </xf>
    <xf numFmtId="171" fontId="9" fillId="2" borderId="10" xfId="4" applyNumberFormat="1" applyFont="1" applyFill="1" applyBorder="1" applyAlignment="1">
      <alignment horizontal="right" vertical="center"/>
    </xf>
    <xf numFmtId="171" fontId="9" fillId="2" borderId="10" xfId="0" applyNumberFormat="1" applyFont="1" applyFill="1" applyBorder="1" applyAlignment="1">
      <alignment vertical="top"/>
    </xf>
    <xf numFmtId="171" fontId="8" fillId="2" borderId="10" xfId="4" applyNumberFormat="1" applyFont="1" applyFill="1" applyBorder="1" applyAlignment="1">
      <alignment horizontal="center" vertical="top"/>
    </xf>
    <xf numFmtId="171" fontId="9" fillId="17" borderId="10" xfId="2" applyNumberFormat="1" applyFont="1" applyFill="1" applyBorder="1" applyAlignment="1">
      <alignment horizontal="right" vertical="top"/>
    </xf>
  </cellXfs>
  <cellStyles count="44">
    <cellStyle name="Акцент1 2" xfId="6"/>
    <cellStyle name="Акцент2 2" xfId="7"/>
    <cellStyle name="Акцент3 2" xfId="8"/>
    <cellStyle name="Акцент4 2" xfId="9"/>
    <cellStyle name="Акцент5 2" xfId="10"/>
    <cellStyle name="Акцент6 2" xfId="11"/>
    <cellStyle name="Ввод  2" xfId="12"/>
    <cellStyle name="Вывод 2" xfId="13"/>
    <cellStyle name="Вычисление 2" xfId="14"/>
    <cellStyle name="Заголовок 1 2" xfId="15"/>
    <cellStyle name="Заголовок 2 2" xfId="16"/>
    <cellStyle name="Заголовок 3 2" xfId="17"/>
    <cellStyle name="Заголовок 4 2" xfId="18"/>
    <cellStyle name="Итог 2" xfId="19"/>
    <cellStyle name="Контрольная ячейка 2" xfId="20"/>
    <cellStyle name="Название 2" xfId="21"/>
    <cellStyle name="Нейтральный 2" xfId="22"/>
    <cellStyle name="Обычный" xfId="0" builtinId="0"/>
    <cellStyle name="Обычный 10" xfId="43"/>
    <cellStyle name="Обычный 2" xfId="4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_Взаимные Москв 9мес2006" xfId="5"/>
    <cellStyle name="Обычный_Измененные приложения 2006 года к 3 чт." xfId="30"/>
    <cellStyle name="Обычный_прил.финпом" xfId="1"/>
    <cellStyle name="Обычный_республиканский  2005 г" xfId="2"/>
    <cellStyle name="Плохой 2" xfId="31"/>
    <cellStyle name="Пояснение 2" xfId="32"/>
    <cellStyle name="Примечание 2" xfId="33"/>
    <cellStyle name="Примечание 3" xfId="34"/>
    <cellStyle name="Связанная ячейка 2" xfId="35"/>
    <cellStyle name="Текст предупреждения 2" xfId="36"/>
    <cellStyle name="Финансовый 2" xfId="37"/>
    <cellStyle name="Финансовый 3" xfId="38"/>
    <cellStyle name="Финансовый 4" xfId="39"/>
    <cellStyle name="Финансовый 4 2" xfId="40"/>
    <cellStyle name="Финансовый 5" xfId="3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58"/>
  <sheetViews>
    <sheetView tabSelected="1" view="pageBreakPreview" topLeftCell="A93" zoomScaleNormal="100" zoomScaleSheetLayoutView="100" workbookViewId="0">
      <selection activeCell="E98" sqref="E98"/>
    </sheetView>
  </sheetViews>
  <sheetFormatPr defaultColWidth="9.140625" defaultRowHeight="15" x14ac:dyDescent="0.25"/>
  <cols>
    <col min="1" max="1" width="20.7109375" style="1" customWidth="1"/>
    <col min="2" max="2" width="64.42578125" style="16" customWidth="1"/>
    <col min="3" max="3" width="14.140625" style="16" customWidth="1"/>
    <col min="4" max="4" width="17" style="1" customWidth="1"/>
    <col min="5" max="5" width="16.7109375" style="1" bestFit="1" customWidth="1"/>
    <col min="6" max="6" width="16.5703125" style="1" bestFit="1" customWidth="1"/>
    <col min="7" max="7" width="13.7109375" style="1" customWidth="1"/>
    <col min="8" max="16384" width="9.140625" style="1"/>
  </cols>
  <sheetData>
    <row r="1" spans="1:24" ht="15.75" x14ac:dyDescent="0.25">
      <c r="A1" s="9"/>
      <c r="B1" s="93" t="s">
        <v>142</v>
      </c>
      <c r="C1" s="93"/>
      <c r="D1" s="93"/>
      <c r="E1" s="93"/>
    </row>
    <row r="2" spans="1:24" ht="13.9" customHeight="1" x14ac:dyDescent="0.25">
      <c r="A2" s="9"/>
      <c r="B2" s="93" t="s">
        <v>143</v>
      </c>
      <c r="C2" s="93"/>
      <c r="D2" s="93"/>
      <c r="E2" s="93"/>
    </row>
    <row r="3" spans="1:24" ht="13.9" customHeight="1" x14ac:dyDescent="0.25">
      <c r="A3" s="9"/>
      <c r="B3" s="93" t="s">
        <v>144</v>
      </c>
      <c r="C3" s="93"/>
      <c r="D3" s="93"/>
      <c r="E3" s="93"/>
    </row>
    <row r="4" spans="1:24" ht="15.75" x14ac:dyDescent="0.25">
      <c r="A4" s="9"/>
      <c r="B4" s="93" t="s">
        <v>156</v>
      </c>
      <c r="C4" s="93"/>
      <c r="D4" s="93"/>
      <c r="E4" s="93"/>
    </row>
    <row r="5" spans="1:24" ht="15" customHeight="1" x14ac:dyDescent="0.25">
      <c r="A5" s="9"/>
      <c r="B5" s="93" t="s">
        <v>147</v>
      </c>
      <c r="C5" s="93"/>
      <c r="D5" s="93"/>
      <c r="E5" s="93"/>
    </row>
    <row r="6" spans="1:24" ht="15.75" customHeight="1" x14ac:dyDescent="0.25">
      <c r="A6" s="9"/>
      <c r="B6" s="93" t="s">
        <v>159</v>
      </c>
      <c r="C6" s="93"/>
      <c r="D6" s="93"/>
      <c r="E6" s="93"/>
    </row>
    <row r="7" spans="1:24" ht="7.15" customHeight="1" x14ac:dyDescent="0.25">
      <c r="A7" s="2"/>
    </row>
    <row r="8" spans="1:24" x14ac:dyDescent="0.25">
      <c r="A8" s="94" t="s">
        <v>86</v>
      </c>
      <c r="B8" s="94"/>
      <c r="C8" s="94"/>
      <c r="D8" s="94"/>
      <c r="E8" s="94"/>
    </row>
    <row r="9" spans="1:24" x14ac:dyDescent="0.25">
      <c r="A9" s="94" t="s">
        <v>141</v>
      </c>
      <c r="B9" s="94"/>
      <c r="C9" s="94"/>
      <c r="D9" s="94"/>
      <c r="E9" s="94"/>
    </row>
    <row r="10" spans="1:24" x14ac:dyDescent="0.25">
      <c r="A10" s="3"/>
      <c r="B10" s="15"/>
      <c r="C10" s="15"/>
    </row>
    <row r="11" spans="1:24" ht="25.5" x14ac:dyDescent="0.25">
      <c r="A11" s="51" t="s">
        <v>0</v>
      </c>
      <c r="B11" s="32" t="s">
        <v>1</v>
      </c>
      <c r="C11" s="55" t="s">
        <v>134</v>
      </c>
      <c r="D11" s="63" t="s">
        <v>155</v>
      </c>
      <c r="E11" s="58" t="s">
        <v>134</v>
      </c>
    </row>
    <row r="12" spans="1:24" s="54" customFormat="1" ht="12" x14ac:dyDescent="0.2">
      <c r="A12" s="50">
        <v>1</v>
      </c>
      <c r="B12" s="52">
        <v>2</v>
      </c>
      <c r="C12" s="52">
        <v>3</v>
      </c>
      <c r="D12" s="60"/>
      <c r="E12" s="60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</row>
    <row r="13" spans="1:24" s="5" customFormat="1" ht="14.25" x14ac:dyDescent="0.2">
      <c r="A13" s="33" t="s">
        <v>2</v>
      </c>
      <c r="B13" s="30" t="s">
        <v>3</v>
      </c>
      <c r="C13" s="64">
        <f>C14+C15+C20+C24+C26+C27+C30+C33+C36+C38+C39</f>
        <v>52537</v>
      </c>
      <c r="D13" s="65">
        <f t="shared" ref="D13:E13" si="0">D14+D15+D20+D24+D26+D27+D30+D33+D36+D38+D39</f>
        <v>1095</v>
      </c>
      <c r="E13" s="65">
        <f t="shared" si="0"/>
        <v>53632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s="5" customFormat="1" ht="16.899999999999999" customHeight="1" x14ac:dyDescent="0.2">
      <c r="A14" s="33" t="s">
        <v>4</v>
      </c>
      <c r="B14" s="30" t="s">
        <v>5</v>
      </c>
      <c r="C14" s="64">
        <v>35713</v>
      </c>
      <c r="D14" s="66">
        <v>2185</v>
      </c>
      <c r="E14" s="66">
        <f>C14+D14</f>
        <v>37898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s="5" customFormat="1" ht="29.45" customHeight="1" x14ac:dyDescent="0.2">
      <c r="A15" s="33" t="s">
        <v>6</v>
      </c>
      <c r="B15" s="30" t="s">
        <v>7</v>
      </c>
      <c r="C15" s="64">
        <f>C17+C16+C18+C19</f>
        <v>10210</v>
      </c>
      <c r="D15" s="65">
        <f t="shared" ref="D15:E15" si="1">D17+D16+D18+D19</f>
        <v>0</v>
      </c>
      <c r="E15" s="65">
        <f t="shared" si="1"/>
        <v>10210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s="5" customFormat="1" ht="65.25" customHeight="1" x14ac:dyDescent="0.2">
      <c r="A16" s="34" t="s">
        <v>8</v>
      </c>
      <c r="B16" s="35" t="s">
        <v>9</v>
      </c>
      <c r="C16" s="67">
        <v>4053</v>
      </c>
      <c r="D16" s="66"/>
      <c r="E16" s="66">
        <f>C16+D16</f>
        <v>4053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s="5" customFormat="1" ht="82.5" customHeight="1" x14ac:dyDescent="0.2">
      <c r="A17" s="34" t="s">
        <v>10</v>
      </c>
      <c r="B17" s="36" t="s">
        <v>11</v>
      </c>
      <c r="C17" s="67">
        <v>41</v>
      </c>
      <c r="D17" s="66"/>
      <c r="E17" s="66">
        <f t="shared" ref="E17:E19" si="2">C17+D17</f>
        <v>41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5" customFormat="1" ht="60" x14ac:dyDescent="0.2">
      <c r="A18" s="34" t="s">
        <v>12</v>
      </c>
      <c r="B18" s="36" t="s">
        <v>13</v>
      </c>
      <c r="C18" s="67">
        <v>6116</v>
      </c>
      <c r="D18" s="66"/>
      <c r="E18" s="66">
        <f t="shared" si="2"/>
        <v>6116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s="5" customFormat="1" ht="60" x14ac:dyDescent="0.2">
      <c r="A19" s="34" t="s">
        <v>14</v>
      </c>
      <c r="B19" s="35" t="s">
        <v>15</v>
      </c>
      <c r="C19" s="67">
        <v>0</v>
      </c>
      <c r="D19" s="66"/>
      <c r="E19" s="66">
        <f t="shared" si="2"/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s="5" customFormat="1" ht="25.5" x14ac:dyDescent="0.2">
      <c r="A20" s="33" t="s">
        <v>16</v>
      </c>
      <c r="B20" s="30" t="s">
        <v>17</v>
      </c>
      <c r="C20" s="64">
        <f>C21+C22+C23</f>
        <v>3402</v>
      </c>
      <c r="D20" s="65">
        <f t="shared" ref="D20:E20" si="3">D21+D22+D23</f>
        <v>-44</v>
      </c>
      <c r="E20" s="65">
        <f t="shared" si="3"/>
        <v>3358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s="5" customFormat="1" ht="30" x14ac:dyDescent="0.2">
      <c r="A21" s="37">
        <v>1.05010000000001E+16</v>
      </c>
      <c r="B21" s="35" t="s">
        <v>87</v>
      </c>
      <c r="C21" s="68">
        <v>3147</v>
      </c>
      <c r="D21" s="66">
        <v>86</v>
      </c>
      <c r="E21" s="66">
        <f>C21+D21</f>
        <v>3233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s="5" customFormat="1" x14ac:dyDescent="0.2">
      <c r="A22" s="34" t="s">
        <v>18</v>
      </c>
      <c r="B22" s="35" t="s">
        <v>19</v>
      </c>
      <c r="C22" s="68">
        <v>135</v>
      </c>
      <c r="D22" s="66">
        <v>-70</v>
      </c>
      <c r="E22" s="66">
        <f t="shared" ref="E22:E23" si="4">C22+D22</f>
        <v>65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s="5" customFormat="1" ht="30" x14ac:dyDescent="0.2">
      <c r="A23" s="34" t="s">
        <v>20</v>
      </c>
      <c r="B23" s="35" t="s">
        <v>21</v>
      </c>
      <c r="C23" s="68">
        <v>120</v>
      </c>
      <c r="D23" s="66">
        <v>-60</v>
      </c>
      <c r="E23" s="66">
        <f t="shared" si="4"/>
        <v>60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5" customFormat="1" ht="14.25" x14ac:dyDescent="0.2">
      <c r="A24" s="33" t="s">
        <v>22</v>
      </c>
      <c r="B24" s="30" t="s">
        <v>23</v>
      </c>
      <c r="C24" s="64">
        <f>C25</f>
        <v>1087</v>
      </c>
      <c r="D24" s="65">
        <f t="shared" ref="D24:E24" si="5">D25</f>
        <v>-1087</v>
      </c>
      <c r="E24" s="65">
        <f t="shared" si="5"/>
        <v>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5" customFormat="1" x14ac:dyDescent="0.2">
      <c r="A25" s="34" t="s">
        <v>24</v>
      </c>
      <c r="B25" s="35" t="s">
        <v>25</v>
      </c>
      <c r="C25" s="68">
        <v>1087</v>
      </c>
      <c r="D25" s="66">
        <v>-1087</v>
      </c>
      <c r="E25" s="66">
        <f>C25+D25</f>
        <v>0</v>
      </c>
      <c r="F25" s="4"/>
      <c r="G25" s="4"/>
      <c r="H25" s="4"/>
      <c r="I25" s="4"/>
      <c r="J25" s="4"/>
      <c r="K25" s="4"/>
      <c r="L25" s="4"/>
      <c r="M25" s="4"/>
      <c r="N25" s="4"/>
    </row>
    <row r="26" spans="1:24" s="5" customFormat="1" ht="14.25" x14ac:dyDescent="0.2">
      <c r="A26" s="33" t="s">
        <v>26</v>
      </c>
      <c r="B26" s="31" t="s">
        <v>27</v>
      </c>
      <c r="C26" s="64">
        <v>520</v>
      </c>
      <c r="D26" s="66">
        <v>106</v>
      </c>
      <c r="E26" s="69">
        <f>C26+D26</f>
        <v>626</v>
      </c>
      <c r="F26" s="4"/>
      <c r="G26" s="4"/>
      <c r="H26" s="4"/>
      <c r="I26" s="4"/>
      <c r="J26" s="4"/>
      <c r="K26" s="4"/>
      <c r="L26" s="4"/>
      <c r="M26" s="4"/>
      <c r="N26" s="4"/>
    </row>
    <row r="27" spans="1:24" s="5" customFormat="1" ht="28.15" customHeight="1" x14ac:dyDescent="0.2">
      <c r="A27" s="33" t="s">
        <v>28</v>
      </c>
      <c r="B27" s="31" t="s">
        <v>29</v>
      </c>
      <c r="C27" s="64">
        <f>C28+C29</f>
        <v>960</v>
      </c>
      <c r="D27" s="65">
        <f t="shared" ref="D27:E27" si="6">D28+D29</f>
        <v>-165</v>
      </c>
      <c r="E27" s="65">
        <f t="shared" si="6"/>
        <v>795</v>
      </c>
      <c r="F27" s="4"/>
      <c r="G27" s="4"/>
      <c r="H27" s="4"/>
      <c r="I27" s="4"/>
      <c r="J27" s="4"/>
      <c r="K27" s="4"/>
      <c r="L27" s="4"/>
      <c r="M27" s="4"/>
      <c r="N27" s="4"/>
    </row>
    <row r="28" spans="1:24" s="5" customFormat="1" ht="60" x14ac:dyDescent="0.2">
      <c r="A28" s="37" t="s">
        <v>30</v>
      </c>
      <c r="B28" s="38" t="s">
        <v>31</v>
      </c>
      <c r="C28" s="70">
        <v>450</v>
      </c>
      <c r="D28" s="66">
        <v>-202</v>
      </c>
      <c r="E28" s="66">
        <f>C28+D28</f>
        <v>248</v>
      </c>
      <c r="F28" s="4"/>
      <c r="G28" s="4"/>
      <c r="H28" s="4"/>
      <c r="I28" s="4"/>
      <c r="J28" s="4"/>
      <c r="K28" s="4"/>
      <c r="L28" s="4"/>
      <c r="M28" s="4"/>
      <c r="N28" s="4"/>
    </row>
    <row r="29" spans="1:24" s="5" customFormat="1" ht="56.45" customHeight="1" x14ac:dyDescent="0.2">
      <c r="A29" s="39">
        <v>1.11090450500001E+16</v>
      </c>
      <c r="B29" s="27" t="s">
        <v>32</v>
      </c>
      <c r="C29" s="71">
        <v>510</v>
      </c>
      <c r="D29" s="66">
        <v>37</v>
      </c>
      <c r="E29" s="66">
        <f>C29+D29</f>
        <v>547</v>
      </c>
      <c r="F29" s="4"/>
      <c r="G29" s="4"/>
      <c r="H29" s="4"/>
      <c r="I29" s="4"/>
      <c r="J29" s="4"/>
      <c r="K29" s="4"/>
      <c r="L29" s="4"/>
      <c r="M29" s="4"/>
      <c r="N29" s="4"/>
    </row>
    <row r="30" spans="1:24" s="5" customFormat="1" ht="19.149999999999999" customHeight="1" x14ac:dyDescent="0.2">
      <c r="A30" s="33" t="s">
        <v>33</v>
      </c>
      <c r="B30" s="31" t="s">
        <v>34</v>
      </c>
      <c r="C30" s="71">
        <f>C31+C32</f>
        <v>245</v>
      </c>
      <c r="D30" s="72">
        <f t="shared" ref="D30:E30" si="7">D31+D32</f>
        <v>0</v>
      </c>
      <c r="E30" s="72">
        <f t="shared" si="7"/>
        <v>245</v>
      </c>
      <c r="F30" s="4"/>
      <c r="G30" s="4"/>
      <c r="H30" s="4"/>
      <c r="I30" s="4"/>
      <c r="J30" s="4"/>
      <c r="K30" s="4"/>
      <c r="L30" s="4"/>
      <c r="M30" s="4"/>
      <c r="N30" s="4"/>
    </row>
    <row r="31" spans="1:24" s="5" customFormat="1" ht="30" x14ac:dyDescent="0.2">
      <c r="A31" s="34" t="s">
        <v>35</v>
      </c>
      <c r="B31" s="38" t="s">
        <v>36</v>
      </c>
      <c r="C31" s="70">
        <v>245</v>
      </c>
      <c r="D31" s="66"/>
      <c r="E31" s="66">
        <f>C31+D31</f>
        <v>245</v>
      </c>
      <c r="F31" s="4"/>
      <c r="G31" s="4"/>
      <c r="H31" s="4"/>
      <c r="I31" s="4"/>
      <c r="J31" s="4"/>
      <c r="K31" s="4"/>
      <c r="L31" s="4"/>
      <c r="M31" s="4"/>
      <c r="N31" s="4"/>
    </row>
    <row r="32" spans="1:24" s="5" customFormat="1" x14ac:dyDescent="0.2">
      <c r="A32" s="34" t="s">
        <v>37</v>
      </c>
      <c r="B32" s="38" t="s">
        <v>38</v>
      </c>
      <c r="C32" s="71"/>
      <c r="D32" s="66"/>
      <c r="E32" s="66">
        <f>C32+D32</f>
        <v>0</v>
      </c>
      <c r="F32" s="4"/>
      <c r="G32" s="4"/>
      <c r="H32" s="4"/>
      <c r="I32" s="4"/>
      <c r="J32" s="4"/>
      <c r="K32" s="4"/>
      <c r="L32" s="4"/>
      <c r="M32" s="4"/>
      <c r="N32" s="4"/>
    </row>
    <row r="33" spans="1:14" s="5" customFormat="1" ht="28.5" x14ac:dyDescent="0.2">
      <c r="A33" s="33" t="s">
        <v>39</v>
      </c>
      <c r="B33" s="31" t="s">
        <v>133</v>
      </c>
      <c r="C33" s="71">
        <f>C34+C35</f>
        <v>0</v>
      </c>
      <c r="D33" s="72">
        <f t="shared" ref="D33:E33" si="8">D34+D35</f>
        <v>1</v>
      </c>
      <c r="E33" s="72">
        <f t="shared" si="8"/>
        <v>1</v>
      </c>
      <c r="F33" s="4"/>
      <c r="G33" s="4"/>
      <c r="H33" s="4"/>
      <c r="I33" s="4"/>
      <c r="J33" s="4"/>
      <c r="K33" s="4"/>
      <c r="L33" s="4"/>
      <c r="M33" s="4"/>
      <c r="N33" s="4"/>
    </row>
    <row r="34" spans="1:14" s="5" customFormat="1" ht="30" hidden="1" x14ac:dyDescent="0.2">
      <c r="A34" s="34" t="s">
        <v>40</v>
      </c>
      <c r="B34" s="38" t="s">
        <v>41</v>
      </c>
      <c r="C34" s="70"/>
      <c r="D34" s="66"/>
      <c r="E34" s="66"/>
      <c r="F34" s="4"/>
      <c r="G34" s="4"/>
      <c r="H34" s="4"/>
      <c r="I34" s="4"/>
      <c r="J34" s="4"/>
      <c r="K34" s="4"/>
      <c r="L34" s="4"/>
      <c r="M34" s="4"/>
      <c r="N34" s="4"/>
    </row>
    <row r="35" spans="1:14" s="5" customFormat="1" ht="30" x14ac:dyDescent="0.2">
      <c r="A35" s="34" t="s">
        <v>42</v>
      </c>
      <c r="B35" s="38" t="s">
        <v>43</v>
      </c>
      <c r="C35" s="71"/>
      <c r="D35" s="66">
        <v>1</v>
      </c>
      <c r="E35" s="66">
        <f>D35</f>
        <v>1</v>
      </c>
      <c r="F35" s="4"/>
      <c r="G35" s="4"/>
      <c r="H35" s="4"/>
      <c r="I35" s="4"/>
      <c r="J35" s="4"/>
      <c r="K35" s="4"/>
      <c r="L35" s="4"/>
      <c r="M35" s="4"/>
      <c r="N35" s="4"/>
    </row>
    <row r="36" spans="1:14" s="5" customFormat="1" ht="28.5" x14ac:dyDescent="0.2">
      <c r="A36" s="33" t="s">
        <v>44</v>
      </c>
      <c r="B36" s="31" t="s">
        <v>45</v>
      </c>
      <c r="C36" s="71">
        <f>C37</f>
        <v>230</v>
      </c>
      <c r="D36" s="72">
        <f t="shared" ref="D36:E36" si="9">D37</f>
        <v>146</v>
      </c>
      <c r="E36" s="72">
        <f t="shared" si="9"/>
        <v>376</v>
      </c>
      <c r="F36" s="4"/>
      <c r="G36" s="4"/>
      <c r="H36" s="4"/>
      <c r="I36" s="4"/>
      <c r="J36" s="4"/>
      <c r="K36" s="4"/>
      <c r="L36" s="4"/>
      <c r="M36" s="4"/>
      <c r="N36" s="4"/>
    </row>
    <row r="37" spans="1:14" s="5" customFormat="1" ht="30" x14ac:dyDescent="0.2">
      <c r="A37" s="40" t="s">
        <v>74</v>
      </c>
      <c r="B37" s="38" t="s">
        <v>46</v>
      </c>
      <c r="C37" s="70">
        <v>230</v>
      </c>
      <c r="D37" s="66">
        <v>146</v>
      </c>
      <c r="E37" s="66">
        <f>C37+D37</f>
        <v>376</v>
      </c>
      <c r="F37" s="4"/>
      <c r="G37" s="4"/>
      <c r="H37" s="4"/>
      <c r="I37" s="4"/>
      <c r="J37" s="4"/>
      <c r="K37" s="4"/>
      <c r="L37" s="4"/>
      <c r="M37" s="4"/>
      <c r="N37" s="4"/>
    </row>
    <row r="38" spans="1:14" s="5" customFormat="1" ht="15.6" customHeight="1" x14ac:dyDescent="0.2">
      <c r="A38" s="33" t="s">
        <v>47</v>
      </c>
      <c r="B38" s="31" t="s">
        <v>48</v>
      </c>
      <c r="C38" s="71">
        <v>170</v>
      </c>
      <c r="D38" s="66">
        <v>-47</v>
      </c>
      <c r="E38" s="66">
        <f>C38+D38</f>
        <v>123</v>
      </c>
      <c r="F38" s="4"/>
      <c r="G38" s="4"/>
      <c r="H38" s="4"/>
      <c r="I38" s="4"/>
      <c r="J38" s="4"/>
      <c r="K38" s="4"/>
      <c r="L38" s="4"/>
      <c r="M38" s="4"/>
      <c r="N38" s="4"/>
    </row>
    <row r="39" spans="1:14" s="5" customFormat="1" ht="14.25" x14ac:dyDescent="0.2">
      <c r="A39" s="33" t="s">
        <v>49</v>
      </c>
      <c r="B39" s="31" t="s">
        <v>50</v>
      </c>
      <c r="C39" s="71">
        <f>C40</f>
        <v>0</v>
      </c>
      <c r="D39" s="72">
        <f t="shared" ref="D39:E39" si="10">D40</f>
        <v>0</v>
      </c>
      <c r="E39" s="72">
        <f t="shared" si="10"/>
        <v>0</v>
      </c>
      <c r="F39" s="4"/>
      <c r="G39" s="4"/>
      <c r="H39" s="4"/>
      <c r="I39" s="4"/>
      <c r="J39" s="4"/>
      <c r="K39" s="4"/>
      <c r="L39" s="4"/>
      <c r="M39" s="4"/>
      <c r="N39" s="4"/>
    </row>
    <row r="40" spans="1:14" s="5" customFormat="1" hidden="1" x14ac:dyDescent="0.2">
      <c r="A40" s="40" t="s">
        <v>51</v>
      </c>
      <c r="B40" s="38" t="s">
        <v>52</v>
      </c>
      <c r="C40" s="71"/>
      <c r="D40" s="66"/>
      <c r="E40" s="66"/>
      <c r="F40" s="4"/>
      <c r="G40" s="4"/>
      <c r="H40" s="4"/>
      <c r="I40" s="4"/>
      <c r="J40" s="4"/>
      <c r="K40" s="4"/>
      <c r="L40" s="4"/>
      <c r="M40" s="4"/>
      <c r="N40" s="4"/>
    </row>
    <row r="41" spans="1:14" s="6" customFormat="1" ht="16.149999999999999" customHeight="1" x14ac:dyDescent="0.2">
      <c r="A41" s="33" t="s">
        <v>140</v>
      </c>
      <c r="B41" s="41" t="s">
        <v>53</v>
      </c>
      <c r="C41" s="73">
        <f>C42</f>
        <v>618426.40626000008</v>
      </c>
      <c r="D41" s="74">
        <f>D42</f>
        <v>18651.756480000004</v>
      </c>
      <c r="E41" s="74">
        <f>E42</f>
        <v>637078.16273999994</v>
      </c>
      <c r="F41" s="85"/>
      <c r="G41" s="4"/>
      <c r="H41" s="4"/>
      <c r="I41" s="4"/>
      <c r="J41" s="4"/>
      <c r="K41" s="4"/>
      <c r="L41" s="4"/>
      <c r="M41" s="4"/>
      <c r="N41" s="4"/>
    </row>
    <row r="42" spans="1:14" s="7" customFormat="1" ht="28.9" customHeight="1" x14ac:dyDescent="0.25">
      <c r="A42" s="34" t="s">
        <v>139</v>
      </c>
      <c r="B42" s="19" t="s">
        <v>54</v>
      </c>
      <c r="C42" s="75">
        <f>C43+C46+C64+C90+C97</f>
        <v>618426.40626000008</v>
      </c>
      <c r="D42" s="75">
        <f t="shared" ref="D42:E42" si="11">D43+D46+D64+D90+D97</f>
        <v>18651.756480000004</v>
      </c>
      <c r="E42" s="75">
        <f t="shared" si="11"/>
        <v>637078.16273999994</v>
      </c>
      <c r="F42" s="4"/>
      <c r="G42" s="4"/>
      <c r="H42" s="4"/>
      <c r="I42" s="4"/>
      <c r="J42" s="4"/>
      <c r="K42" s="4"/>
      <c r="L42" s="4"/>
      <c r="M42" s="4"/>
      <c r="N42" s="4"/>
    </row>
    <row r="43" spans="1:14" s="8" customFormat="1" ht="16.899999999999999" customHeight="1" x14ac:dyDescent="0.25">
      <c r="A43" s="17" t="s">
        <v>55</v>
      </c>
      <c r="B43" s="18" t="s">
        <v>56</v>
      </c>
      <c r="C43" s="76">
        <f>C44+C45</f>
        <v>144291</v>
      </c>
      <c r="D43" s="76">
        <f t="shared" ref="D43:E43" si="12">D44+D45</f>
        <v>7502.3</v>
      </c>
      <c r="E43" s="76">
        <f t="shared" si="12"/>
        <v>151793.29999999999</v>
      </c>
      <c r="F43" s="4"/>
      <c r="G43" s="4"/>
      <c r="H43" s="4"/>
      <c r="I43" s="4"/>
      <c r="J43" s="4"/>
      <c r="K43" s="4"/>
      <c r="L43" s="4"/>
      <c r="M43" s="4"/>
      <c r="N43" s="4"/>
    </row>
    <row r="44" spans="1:14" s="7" customFormat="1" ht="45" x14ac:dyDescent="0.25">
      <c r="A44" s="40" t="s">
        <v>57</v>
      </c>
      <c r="B44" s="19" t="s">
        <v>84</v>
      </c>
      <c r="C44" s="75">
        <v>126011</v>
      </c>
      <c r="D44" s="66"/>
      <c r="E44" s="77">
        <f>C44+D44</f>
        <v>126011</v>
      </c>
      <c r="F44" s="4"/>
      <c r="G44" s="4"/>
      <c r="H44" s="4"/>
      <c r="I44" s="4"/>
      <c r="J44" s="4"/>
      <c r="K44" s="4"/>
      <c r="L44" s="4"/>
      <c r="M44" s="4"/>
      <c r="N44" s="4"/>
    </row>
    <row r="45" spans="1:14" s="7" customFormat="1" ht="30" x14ac:dyDescent="0.25">
      <c r="A45" s="40" t="s">
        <v>58</v>
      </c>
      <c r="B45" s="19" t="s">
        <v>59</v>
      </c>
      <c r="C45" s="95">
        <v>18280</v>
      </c>
      <c r="D45" s="77">
        <f>3502.3+4000</f>
        <v>7502.3</v>
      </c>
      <c r="E45" s="77">
        <f>C45+D45</f>
        <v>25782.3</v>
      </c>
      <c r="F45" s="4"/>
      <c r="G45" s="4"/>
      <c r="H45" s="4"/>
      <c r="I45" s="4"/>
      <c r="J45" s="4"/>
      <c r="K45" s="4"/>
      <c r="L45" s="4"/>
      <c r="M45" s="4"/>
      <c r="N45" s="4"/>
    </row>
    <row r="46" spans="1:14" s="8" customFormat="1" ht="30" customHeight="1" x14ac:dyDescent="0.25">
      <c r="A46" s="17" t="s">
        <v>60</v>
      </c>
      <c r="B46" s="18" t="s">
        <v>61</v>
      </c>
      <c r="C46" s="86">
        <f>C48+C49+C50+C51+C52+C53+C56+C57+C47+C54+C55</f>
        <v>47050.733260000001</v>
      </c>
      <c r="D46" s="86">
        <f t="shared" ref="D46:E46" si="13">D48+D49+D50+D51+D52+D53+D56+D57+D47+D54+D55</f>
        <v>-1659.8101799999999</v>
      </c>
      <c r="E46" s="86">
        <f t="shared" si="13"/>
        <v>45390.92308</v>
      </c>
      <c r="F46" s="4"/>
      <c r="G46" s="4"/>
      <c r="H46" s="4"/>
      <c r="I46" s="4"/>
      <c r="J46" s="4"/>
      <c r="K46" s="4"/>
      <c r="L46" s="4"/>
      <c r="M46" s="4"/>
      <c r="N46" s="4"/>
    </row>
    <row r="47" spans="1:14" s="8" customFormat="1" ht="65.25" hidden="1" customHeight="1" x14ac:dyDescent="0.25">
      <c r="A47" s="24" t="s">
        <v>62</v>
      </c>
      <c r="B47" s="19" t="s">
        <v>63</v>
      </c>
      <c r="C47" s="96"/>
      <c r="D47" s="77"/>
      <c r="E47" s="77"/>
      <c r="F47" s="4"/>
      <c r="G47" s="4"/>
      <c r="H47" s="4"/>
      <c r="I47" s="4"/>
      <c r="J47" s="4"/>
      <c r="K47" s="4"/>
      <c r="L47" s="4"/>
      <c r="M47" s="4"/>
      <c r="N47" s="4"/>
    </row>
    <row r="48" spans="1:14" s="8" customFormat="1" ht="37.5" hidden="1" customHeight="1" x14ac:dyDescent="0.25">
      <c r="A48" s="24" t="s">
        <v>88</v>
      </c>
      <c r="B48" s="20" t="s">
        <v>89</v>
      </c>
      <c r="C48" s="95"/>
      <c r="D48" s="77"/>
      <c r="E48" s="77"/>
      <c r="F48" s="4"/>
      <c r="G48" s="4"/>
      <c r="H48" s="4"/>
      <c r="I48" s="4"/>
      <c r="J48" s="4"/>
      <c r="K48" s="4"/>
      <c r="L48" s="4"/>
      <c r="M48" s="4"/>
      <c r="N48" s="4"/>
    </row>
    <row r="49" spans="1:14" s="8" customFormat="1" ht="65.25" customHeight="1" x14ac:dyDescent="0.25">
      <c r="A49" s="24" t="s">
        <v>149</v>
      </c>
      <c r="B49" s="20" t="s">
        <v>148</v>
      </c>
      <c r="C49" s="95">
        <v>408</v>
      </c>
      <c r="D49" s="77"/>
      <c r="E49" s="77">
        <f>C49+D49</f>
        <v>408</v>
      </c>
      <c r="F49" s="4"/>
      <c r="G49" s="4"/>
      <c r="H49" s="4"/>
      <c r="I49" s="4"/>
      <c r="J49" s="4"/>
      <c r="K49" s="4"/>
      <c r="L49" s="4"/>
      <c r="M49" s="4"/>
      <c r="N49" s="4"/>
    </row>
    <row r="50" spans="1:14" s="8" customFormat="1" ht="60.75" customHeight="1" x14ac:dyDescent="0.25">
      <c r="A50" s="24" t="s">
        <v>90</v>
      </c>
      <c r="B50" s="20" t="s">
        <v>91</v>
      </c>
      <c r="C50" s="95">
        <v>7823</v>
      </c>
      <c r="D50" s="77">
        <v>1109.932</v>
      </c>
      <c r="E50" s="77">
        <f>C50+D50</f>
        <v>8932.9320000000007</v>
      </c>
      <c r="F50" s="4"/>
      <c r="G50" s="4"/>
      <c r="H50" s="4"/>
      <c r="I50" s="4"/>
      <c r="J50" s="4"/>
      <c r="K50" s="4"/>
      <c r="L50" s="4"/>
      <c r="M50" s="4"/>
      <c r="N50" s="4"/>
    </row>
    <row r="51" spans="1:14" s="8" customFormat="1" ht="39" customHeight="1" x14ac:dyDescent="0.25">
      <c r="A51" s="24" t="s">
        <v>75</v>
      </c>
      <c r="B51" s="20" t="s">
        <v>92</v>
      </c>
      <c r="C51" s="95">
        <v>3562.2126499999999</v>
      </c>
      <c r="D51" s="77"/>
      <c r="E51" s="77">
        <f t="shared" ref="E51:E56" si="14">C51+D51</f>
        <v>3562.2126499999999</v>
      </c>
      <c r="F51" s="4"/>
      <c r="G51" s="4"/>
      <c r="H51" s="4"/>
      <c r="I51" s="4"/>
      <c r="J51" s="4"/>
      <c r="K51" s="4"/>
      <c r="L51" s="4"/>
      <c r="M51" s="4"/>
      <c r="N51" s="4"/>
    </row>
    <row r="52" spans="1:14" s="8" customFormat="1" ht="27.6" customHeight="1" x14ac:dyDescent="0.25">
      <c r="A52" s="21" t="s">
        <v>81</v>
      </c>
      <c r="B52" s="56" t="s">
        <v>93</v>
      </c>
      <c r="C52" s="97">
        <v>101.01033</v>
      </c>
      <c r="D52" s="77"/>
      <c r="E52" s="77">
        <f t="shared" si="14"/>
        <v>101.01033</v>
      </c>
      <c r="F52" s="4"/>
      <c r="G52" s="4"/>
      <c r="H52" s="4"/>
      <c r="I52" s="4"/>
      <c r="J52" s="4"/>
      <c r="K52" s="4"/>
      <c r="L52" s="4"/>
      <c r="M52" s="4"/>
      <c r="N52" s="4"/>
    </row>
    <row r="53" spans="1:14" s="8" customFormat="1" ht="30" x14ac:dyDescent="0.25">
      <c r="A53" s="21" t="s">
        <v>94</v>
      </c>
      <c r="B53" s="20" t="s">
        <v>95</v>
      </c>
      <c r="C53" s="95">
        <v>2020.202</v>
      </c>
      <c r="D53" s="77"/>
      <c r="E53" s="77">
        <f t="shared" si="14"/>
        <v>2020.202</v>
      </c>
      <c r="F53" s="4"/>
      <c r="G53" s="4"/>
      <c r="H53" s="4"/>
      <c r="I53" s="4"/>
      <c r="J53" s="4"/>
      <c r="K53" s="4"/>
      <c r="L53" s="4"/>
      <c r="M53" s="4"/>
      <c r="N53" s="4"/>
    </row>
    <row r="54" spans="1:14" s="8" customFormat="1" ht="45" x14ac:dyDescent="0.25">
      <c r="A54" s="21" t="s">
        <v>96</v>
      </c>
      <c r="B54" s="20" t="s">
        <v>151</v>
      </c>
      <c r="C54" s="95">
        <v>1211.8282799999999</v>
      </c>
      <c r="D54" s="77"/>
      <c r="E54" s="77">
        <f t="shared" si="14"/>
        <v>1211.8282799999999</v>
      </c>
      <c r="F54" s="4"/>
      <c r="G54" s="4"/>
      <c r="H54" s="4"/>
      <c r="I54" s="4"/>
      <c r="J54" s="4"/>
      <c r="K54" s="4"/>
      <c r="L54" s="4"/>
      <c r="M54" s="4"/>
      <c r="N54" s="4"/>
    </row>
    <row r="55" spans="1:14" s="8" customFormat="1" ht="45" x14ac:dyDescent="0.25">
      <c r="A55" s="21" t="s">
        <v>96</v>
      </c>
      <c r="B55" s="20" t="s">
        <v>153</v>
      </c>
      <c r="C55" s="95">
        <v>4579.38</v>
      </c>
      <c r="D55" s="77">
        <v>-67.481920000000002</v>
      </c>
      <c r="E55" s="77">
        <f t="shared" si="14"/>
        <v>4511.8980799999999</v>
      </c>
      <c r="F55" s="4"/>
      <c r="G55" s="4"/>
      <c r="H55" s="4"/>
      <c r="I55" s="4"/>
      <c r="J55" s="4"/>
      <c r="K55" s="4"/>
      <c r="L55" s="4"/>
      <c r="M55" s="4"/>
      <c r="N55" s="4"/>
    </row>
    <row r="56" spans="1:14" s="8" customFormat="1" ht="30" x14ac:dyDescent="0.25">
      <c r="A56" s="24" t="s">
        <v>136</v>
      </c>
      <c r="B56" s="27" t="s">
        <v>150</v>
      </c>
      <c r="C56" s="95">
        <v>3306.9</v>
      </c>
      <c r="D56" s="77">
        <f>-0.9404+0.9404</f>
        <v>0</v>
      </c>
      <c r="E56" s="77">
        <f t="shared" si="14"/>
        <v>3306.9</v>
      </c>
      <c r="F56" s="4">
        <v>3306.9</v>
      </c>
      <c r="G56" s="4"/>
      <c r="H56" s="4"/>
      <c r="I56" s="4"/>
      <c r="J56" s="4"/>
      <c r="K56" s="4"/>
      <c r="L56" s="4"/>
      <c r="M56" s="4"/>
      <c r="N56" s="4"/>
    </row>
    <row r="57" spans="1:14" s="8" customFormat="1" ht="19.899999999999999" customHeight="1" x14ac:dyDescent="0.25">
      <c r="A57" s="22" t="s">
        <v>64</v>
      </c>
      <c r="B57" s="23" t="s">
        <v>65</v>
      </c>
      <c r="C57" s="87">
        <f>C58+C59+C60+C61+C62+C63</f>
        <v>24038.2</v>
      </c>
      <c r="D57" s="87">
        <f t="shared" ref="D57:E57" si="15">D58+D59+D60+D61+D62+D63</f>
        <v>-2702.26026</v>
      </c>
      <c r="E57" s="87">
        <f t="shared" si="15"/>
        <v>21335.939740000002</v>
      </c>
      <c r="F57" s="4"/>
      <c r="G57" s="4"/>
      <c r="H57" s="4"/>
      <c r="I57" s="4"/>
      <c r="J57" s="4"/>
      <c r="K57" s="4"/>
      <c r="L57" s="4"/>
      <c r="M57" s="4"/>
      <c r="N57" s="4"/>
    </row>
    <row r="58" spans="1:14" s="8" customFormat="1" ht="44.45" customHeight="1" x14ac:dyDescent="0.25">
      <c r="A58" s="24" t="s">
        <v>64</v>
      </c>
      <c r="B58" s="25" t="s">
        <v>97</v>
      </c>
      <c r="C58" s="95">
        <v>19053</v>
      </c>
      <c r="D58" s="77">
        <v>-398.26026000000002</v>
      </c>
      <c r="E58" s="77">
        <f>C58+D58</f>
        <v>18654.739740000001</v>
      </c>
      <c r="F58" s="4"/>
      <c r="G58" s="4"/>
      <c r="H58" s="4"/>
      <c r="I58" s="4"/>
      <c r="J58" s="4"/>
      <c r="K58" s="4"/>
      <c r="L58" s="4"/>
      <c r="M58" s="4"/>
      <c r="N58" s="4"/>
    </row>
    <row r="59" spans="1:14" s="8" customFormat="1" ht="58.9" customHeight="1" x14ac:dyDescent="0.25">
      <c r="A59" s="24" t="s">
        <v>64</v>
      </c>
      <c r="B59" s="25" t="s">
        <v>98</v>
      </c>
      <c r="C59" s="95">
        <v>2001</v>
      </c>
      <c r="D59" s="77"/>
      <c r="E59" s="77">
        <f t="shared" ref="E59:E63" si="16">C59+D59</f>
        <v>2001</v>
      </c>
      <c r="F59" s="4"/>
      <c r="G59" s="4"/>
      <c r="H59" s="4"/>
      <c r="I59" s="4"/>
      <c r="J59" s="4"/>
      <c r="K59" s="4"/>
      <c r="L59" s="4"/>
      <c r="M59" s="4"/>
      <c r="N59" s="4"/>
    </row>
    <row r="60" spans="1:14" s="8" customFormat="1" ht="29.45" customHeight="1" x14ac:dyDescent="0.25">
      <c r="A60" s="24" t="s">
        <v>64</v>
      </c>
      <c r="B60" s="25" t="s">
        <v>99</v>
      </c>
      <c r="C60" s="95">
        <v>1404</v>
      </c>
      <c r="D60" s="77">
        <v>-1404</v>
      </c>
      <c r="E60" s="77">
        <f t="shared" si="16"/>
        <v>0</v>
      </c>
      <c r="F60" s="4"/>
      <c r="G60" s="4"/>
      <c r="H60" s="4"/>
      <c r="I60" s="4"/>
      <c r="J60" s="4"/>
      <c r="K60" s="4"/>
      <c r="L60" s="4"/>
      <c r="M60" s="4"/>
      <c r="N60" s="4"/>
    </row>
    <row r="61" spans="1:14" s="8" customFormat="1" ht="36" hidden="1" customHeight="1" x14ac:dyDescent="0.25">
      <c r="A61" s="24" t="s">
        <v>64</v>
      </c>
      <c r="B61" s="25" t="s">
        <v>100</v>
      </c>
      <c r="C61" s="95"/>
      <c r="D61" s="77"/>
      <c r="E61" s="77">
        <f t="shared" si="16"/>
        <v>0</v>
      </c>
      <c r="F61" s="4"/>
      <c r="G61" s="4"/>
      <c r="H61" s="4"/>
      <c r="I61" s="4"/>
      <c r="J61" s="4"/>
      <c r="K61" s="4"/>
      <c r="L61" s="4"/>
      <c r="M61" s="4"/>
      <c r="N61" s="4"/>
    </row>
    <row r="62" spans="1:14" s="8" customFormat="1" ht="35.450000000000003" customHeight="1" x14ac:dyDescent="0.25">
      <c r="A62" s="24" t="s">
        <v>64</v>
      </c>
      <c r="B62" s="25" t="s">
        <v>135</v>
      </c>
      <c r="C62" s="95">
        <v>493</v>
      </c>
      <c r="D62" s="77"/>
      <c r="E62" s="77">
        <f t="shared" si="16"/>
        <v>493</v>
      </c>
      <c r="F62" s="4"/>
      <c r="G62" s="4"/>
      <c r="H62" s="4"/>
      <c r="I62" s="4"/>
      <c r="J62" s="4"/>
      <c r="K62" s="4"/>
      <c r="L62" s="4"/>
      <c r="M62" s="4"/>
      <c r="N62" s="4"/>
    </row>
    <row r="63" spans="1:14" s="8" customFormat="1" ht="35.450000000000003" customHeight="1" x14ac:dyDescent="0.25">
      <c r="A63" s="24" t="s">
        <v>64</v>
      </c>
      <c r="B63" s="27" t="s">
        <v>137</v>
      </c>
      <c r="C63" s="95">
        <v>1087.2</v>
      </c>
      <c r="D63" s="77">
        <v>-900</v>
      </c>
      <c r="E63" s="77">
        <f t="shared" si="16"/>
        <v>187.20000000000005</v>
      </c>
      <c r="F63" s="4"/>
      <c r="G63" s="4"/>
      <c r="H63" s="4"/>
      <c r="I63" s="4"/>
      <c r="J63" s="4"/>
      <c r="K63" s="4"/>
      <c r="L63" s="4"/>
      <c r="M63" s="4"/>
      <c r="N63" s="4"/>
    </row>
    <row r="64" spans="1:14" s="8" customFormat="1" ht="39" customHeight="1" x14ac:dyDescent="0.25">
      <c r="A64" s="17" t="s">
        <v>66</v>
      </c>
      <c r="B64" s="18" t="s">
        <v>67</v>
      </c>
      <c r="C64" s="86">
        <f>C65+C66+C67+C82+C83+C84+C85+C86+C87+C88+C89</f>
        <v>402684.55800000002</v>
      </c>
      <c r="D64" s="86">
        <f>D65+D66+D67+D82+D83+D84+D85+D86+D87</f>
        <v>14010.355430000001</v>
      </c>
      <c r="E64" s="86">
        <f t="shared" ref="E64" si="17">E65+E66+E67+E82+E83+E84+E85+E86+E87+E88+E89</f>
        <v>416694.91343000002</v>
      </c>
      <c r="F64" s="84"/>
      <c r="G64" s="4"/>
      <c r="H64" s="4"/>
      <c r="I64" s="4"/>
      <c r="J64" s="4"/>
      <c r="K64" s="4"/>
      <c r="L64" s="4"/>
      <c r="M64" s="4"/>
      <c r="N64" s="4"/>
    </row>
    <row r="65" spans="1:6" s="7" customFormat="1" ht="51" customHeight="1" x14ac:dyDescent="0.25">
      <c r="A65" s="34" t="s">
        <v>76</v>
      </c>
      <c r="B65" s="20" t="s">
        <v>101</v>
      </c>
      <c r="C65" s="97">
        <v>10.6</v>
      </c>
      <c r="D65" s="88">
        <v>1.0029999999999999</v>
      </c>
      <c r="E65" s="77">
        <f>C65+D65</f>
        <v>11.603</v>
      </c>
    </row>
    <row r="66" spans="1:6" s="7" customFormat="1" ht="31.5" customHeight="1" x14ac:dyDescent="0.25">
      <c r="A66" s="40" t="s">
        <v>83</v>
      </c>
      <c r="B66" s="20" t="s">
        <v>102</v>
      </c>
      <c r="C66" s="97">
        <v>3572</v>
      </c>
      <c r="D66" s="88"/>
      <c r="E66" s="77">
        <f>C66+D66</f>
        <v>3572</v>
      </c>
    </row>
    <row r="67" spans="1:6" s="14" customFormat="1" ht="30.75" customHeight="1" x14ac:dyDescent="0.2">
      <c r="A67" s="42" t="s">
        <v>103</v>
      </c>
      <c r="B67" s="43" t="s">
        <v>85</v>
      </c>
      <c r="C67" s="89">
        <f>SUM(C68:C81)</f>
        <v>325260.23700000002</v>
      </c>
      <c r="D67" s="89">
        <f t="shared" ref="D67:E67" si="18">SUM(D68:D81)</f>
        <v>17347.529690000003</v>
      </c>
      <c r="E67" s="89">
        <f t="shared" si="18"/>
        <v>342607.76669000002</v>
      </c>
      <c r="F67" s="83"/>
    </row>
    <row r="68" spans="1:6" s="13" customFormat="1" ht="152.25" customHeight="1" x14ac:dyDescent="0.2">
      <c r="A68" s="44" t="s">
        <v>103</v>
      </c>
      <c r="B68" s="45" t="s">
        <v>115</v>
      </c>
      <c r="C68" s="97">
        <v>310969.65399999998</v>
      </c>
      <c r="D68" s="88">
        <f>4419+3472+4419+5207</f>
        <v>17517</v>
      </c>
      <c r="E68" s="77">
        <f>C68+D68</f>
        <v>328486.65399999998</v>
      </c>
    </row>
    <row r="69" spans="1:6" s="13" customFormat="1" ht="30.75" customHeight="1" x14ac:dyDescent="0.2">
      <c r="A69" s="44" t="s">
        <v>103</v>
      </c>
      <c r="B69" s="45" t="s">
        <v>116</v>
      </c>
      <c r="C69" s="97">
        <v>2235.9</v>
      </c>
      <c r="D69" s="88"/>
      <c r="E69" s="77">
        <f t="shared" ref="E69:E87" si="19">C69+D69</f>
        <v>2235.9</v>
      </c>
    </row>
    <row r="70" spans="1:6" s="13" customFormat="1" ht="31.15" customHeight="1" x14ac:dyDescent="0.2">
      <c r="A70" s="44" t="s">
        <v>103</v>
      </c>
      <c r="B70" s="45" t="s">
        <v>117</v>
      </c>
      <c r="C70" s="97">
        <v>823.9</v>
      </c>
      <c r="D70" s="88">
        <f>-0.12786-158.6</f>
        <v>-158.72785999999999</v>
      </c>
      <c r="E70" s="77">
        <f t="shared" si="19"/>
        <v>665.17214000000001</v>
      </c>
    </row>
    <row r="71" spans="1:6" s="13" customFormat="1" ht="138.75" customHeight="1" x14ac:dyDescent="0.2">
      <c r="A71" s="44" t="s">
        <v>103</v>
      </c>
      <c r="B71" s="45" t="s">
        <v>118</v>
      </c>
      <c r="C71" s="97">
        <v>1388</v>
      </c>
      <c r="D71" s="88"/>
      <c r="E71" s="77">
        <f t="shared" si="19"/>
        <v>1388</v>
      </c>
    </row>
    <row r="72" spans="1:6" s="13" customFormat="1" ht="126.75" customHeight="1" x14ac:dyDescent="0.2">
      <c r="A72" s="44" t="s">
        <v>103</v>
      </c>
      <c r="B72" s="45" t="s">
        <v>119</v>
      </c>
      <c r="C72" s="97">
        <v>2384.1999999999998</v>
      </c>
      <c r="D72" s="88">
        <v>11.7</v>
      </c>
      <c r="E72" s="77">
        <f t="shared" si="19"/>
        <v>2395.8999999999996</v>
      </c>
    </row>
    <row r="73" spans="1:6" s="13" customFormat="1" ht="111.75" customHeight="1" x14ac:dyDescent="0.2">
      <c r="A73" s="44" t="s">
        <v>103</v>
      </c>
      <c r="B73" s="45" t="s">
        <v>120</v>
      </c>
      <c r="C73" s="97">
        <v>5575</v>
      </c>
      <c r="D73" s="88"/>
      <c r="E73" s="77">
        <f t="shared" si="19"/>
        <v>5575</v>
      </c>
    </row>
    <row r="74" spans="1:6" s="13" customFormat="1" ht="138.75" customHeight="1" x14ac:dyDescent="0.2">
      <c r="A74" s="44" t="s">
        <v>103</v>
      </c>
      <c r="B74" s="45" t="s">
        <v>121</v>
      </c>
      <c r="C74" s="97">
        <v>111.343</v>
      </c>
      <c r="D74" s="88">
        <v>-63.923000000000002</v>
      </c>
      <c r="E74" s="77">
        <f t="shared" si="19"/>
        <v>47.42</v>
      </c>
    </row>
    <row r="75" spans="1:6" s="13" customFormat="1" ht="32.450000000000003" customHeight="1" x14ac:dyDescent="0.2">
      <c r="A75" s="44" t="s">
        <v>103</v>
      </c>
      <c r="B75" s="45" t="s">
        <v>122</v>
      </c>
      <c r="C75" s="97">
        <v>678</v>
      </c>
      <c r="D75" s="88"/>
      <c r="E75" s="77">
        <f t="shared" si="19"/>
        <v>678</v>
      </c>
    </row>
    <row r="76" spans="1:6" s="13" customFormat="1" ht="45.75" customHeight="1" x14ac:dyDescent="0.2">
      <c r="A76" s="44" t="s">
        <v>103</v>
      </c>
      <c r="B76" s="45" t="s">
        <v>123</v>
      </c>
      <c r="C76" s="97">
        <v>848</v>
      </c>
      <c r="D76" s="88"/>
      <c r="E76" s="77">
        <f t="shared" si="19"/>
        <v>848</v>
      </c>
    </row>
    <row r="77" spans="1:6" s="13" customFormat="1" ht="30.75" customHeight="1" x14ac:dyDescent="0.2">
      <c r="A77" s="44" t="s">
        <v>103</v>
      </c>
      <c r="B77" s="45" t="s">
        <v>124</v>
      </c>
      <c r="C77" s="97">
        <v>161.54</v>
      </c>
      <c r="D77" s="88">
        <v>-40.519449999999999</v>
      </c>
      <c r="E77" s="77">
        <f t="shared" si="19"/>
        <v>121.02054999999999</v>
      </c>
    </row>
    <row r="78" spans="1:6" s="13" customFormat="1" ht="54" customHeight="1" x14ac:dyDescent="0.2">
      <c r="A78" s="44" t="s">
        <v>103</v>
      </c>
      <c r="B78" s="45" t="s">
        <v>125</v>
      </c>
      <c r="C78" s="97">
        <v>2</v>
      </c>
      <c r="D78" s="88"/>
      <c r="E78" s="77">
        <f t="shared" si="19"/>
        <v>2</v>
      </c>
    </row>
    <row r="79" spans="1:6" s="13" customFormat="1" ht="30.75" customHeight="1" x14ac:dyDescent="0.2">
      <c r="A79" s="44" t="s">
        <v>103</v>
      </c>
      <c r="B79" s="45" t="s">
        <v>126</v>
      </c>
      <c r="C79" s="97">
        <v>0</v>
      </c>
      <c r="D79" s="88"/>
      <c r="E79" s="77">
        <f t="shared" si="19"/>
        <v>0</v>
      </c>
    </row>
    <row r="80" spans="1:6" s="13" customFormat="1" ht="45.75" customHeight="1" x14ac:dyDescent="0.2">
      <c r="A80" s="44" t="s">
        <v>103</v>
      </c>
      <c r="B80" s="45" t="s">
        <v>158</v>
      </c>
      <c r="C80" s="97">
        <v>25.7</v>
      </c>
      <c r="D80" s="88">
        <f>41+41</f>
        <v>82</v>
      </c>
      <c r="E80" s="77">
        <f t="shared" si="19"/>
        <v>107.7</v>
      </c>
    </row>
    <row r="81" spans="1:6" s="13" customFormat="1" ht="66" customHeight="1" x14ac:dyDescent="0.2">
      <c r="A81" s="44" t="s">
        <v>103</v>
      </c>
      <c r="B81" s="45" t="s">
        <v>127</v>
      </c>
      <c r="C81" s="97">
        <v>57</v>
      </c>
      <c r="D81" s="88"/>
      <c r="E81" s="77">
        <f t="shared" si="19"/>
        <v>57</v>
      </c>
    </row>
    <row r="82" spans="1:6" s="13" customFormat="1" ht="63.75" customHeight="1" x14ac:dyDescent="0.2">
      <c r="A82" s="40" t="s">
        <v>82</v>
      </c>
      <c r="B82" s="20" t="s">
        <v>104</v>
      </c>
      <c r="C82" s="97">
        <v>4133.32</v>
      </c>
      <c r="D82" s="88">
        <v>500</v>
      </c>
      <c r="E82" s="77">
        <f t="shared" si="19"/>
        <v>4633.32</v>
      </c>
    </row>
    <row r="83" spans="1:6" s="7" customFormat="1" ht="68.25" customHeight="1" x14ac:dyDescent="0.25">
      <c r="A83" s="40" t="s">
        <v>105</v>
      </c>
      <c r="B83" s="20" t="s">
        <v>106</v>
      </c>
      <c r="C83" s="97">
        <v>27691.489000000001</v>
      </c>
      <c r="D83" s="88">
        <f>-0.22938-268.31711-2.48083</f>
        <v>-271.02732000000003</v>
      </c>
      <c r="E83" s="99">
        <f t="shared" si="19"/>
        <v>27420.46168</v>
      </c>
      <c r="F83" s="7">
        <v>27420.46168</v>
      </c>
    </row>
    <row r="84" spans="1:6" s="7" customFormat="1" ht="45.6" customHeight="1" x14ac:dyDescent="0.25">
      <c r="A84" s="34" t="s">
        <v>77</v>
      </c>
      <c r="B84" s="20" t="s">
        <v>107</v>
      </c>
      <c r="C84" s="97">
        <v>493.6</v>
      </c>
      <c r="D84" s="88"/>
      <c r="E84" s="77">
        <f t="shared" si="19"/>
        <v>493.6</v>
      </c>
    </row>
    <row r="85" spans="1:6" s="13" customFormat="1" ht="44.45" customHeight="1" x14ac:dyDescent="0.2">
      <c r="A85" s="34" t="s">
        <v>78</v>
      </c>
      <c r="B85" s="26" t="s">
        <v>108</v>
      </c>
      <c r="C85" s="97">
        <v>10.199999999999999</v>
      </c>
      <c r="D85" s="88"/>
      <c r="E85" s="77">
        <f t="shared" si="19"/>
        <v>10.199999999999999</v>
      </c>
    </row>
    <row r="86" spans="1:6" s="13" customFormat="1" ht="38.25" customHeight="1" x14ac:dyDescent="0.2">
      <c r="A86" s="34" t="s">
        <v>79</v>
      </c>
      <c r="B86" s="20" t="s">
        <v>109</v>
      </c>
      <c r="C86" s="97">
        <v>5261</v>
      </c>
      <c r="D86" s="88">
        <f>15.515-316</f>
        <v>-300.48500000000001</v>
      </c>
      <c r="E86" s="77">
        <f t="shared" si="19"/>
        <v>4960.5150000000003</v>
      </c>
    </row>
    <row r="87" spans="1:6" s="7" customFormat="1" ht="51" customHeight="1" x14ac:dyDescent="0.25">
      <c r="A87" s="34" t="s">
        <v>110</v>
      </c>
      <c r="B87" s="20" t="s">
        <v>111</v>
      </c>
      <c r="C87" s="97">
        <v>36252.112000000001</v>
      </c>
      <c r="D87" s="88">
        <f>-31.24282-1.42345-3233.99867</f>
        <v>-3266.6649400000001</v>
      </c>
      <c r="E87" s="77">
        <f t="shared" si="19"/>
        <v>32985.447059999999</v>
      </c>
      <c r="F87" s="7">
        <v>36219.445729999999</v>
      </c>
    </row>
    <row r="88" spans="1:6" s="7" customFormat="1" ht="70.150000000000006" hidden="1" customHeight="1" x14ac:dyDescent="0.25">
      <c r="A88" s="34" t="s">
        <v>80</v>
      </c>
      <c r="B88" s="20" t="s">
        <v>112</v>
      </c>
      <c r="C88" s="97"/>
      <c r="D88" s="88" t="s">
        <v>128</v>
      </c>
      <c r="E88" s="77"/>
    </row>
    <row r="89" spans="1:6" s="13" customFormat="1" ht="30" hidden="1" customHeight="1" x14ac:dyDescent="0.2">
      <c r="A89" s="21" t="s">
        <v>113</v>
      </c>
      <c r="B89" s="27" t="s">
        <v>114</v>
      </c>
      <c r="C89" s="97"/>
      <c r="D89" s="88"/>
      <c r="E89" s="77"/>
    </row>
    <row r="90" spans="1:6" s="8" customFormat="1" ht="19.899999999999999" customHeight="1" x14ac:dyDescent="0.25">
      <c r="A90" s="17" t="s">
        <v>68</v>
      </c>
      <c r="B90" s="28" t="s">
        <v>69</v>
      </c>
      <c r="C90" s="90">
        <f>C91+C92+C93+C94+C96+C95</f>
        <v>23914.100000000002</v>
      </c>
      <c r="D90" s="90">
        <f t="shared" ref="D90:E90" si="20">D91+D92+D93+D94+D96+D95</f>
        <v>-1156.1345700000002</v>
      </c>
      <c r="E90" s="90">
        <f t="shared" si="20"/>
        <v>22757.96543</v>
      </c>
      <c r="F90" s="82">
        <f>C90+D90</f>
        <v>22757.965430000004</v>
      </c>
    </row>
    <row r="91" spans="1:6" s="8" customFormat="1" ht="60" x14ac:dyDescent="0.25">
      <c r="A91" s="24" t="s">
        <v>70</v>
      </c>
      <c r="B91" s="29" t="s">
        <v>71</v>
      </c>
      <c r="C91" s="95">
        <v>2349</v>
      </c>
      <c r="D91" s="91">
        <v>-1137.47957</v>
      </c>
      <c r="E91" s="77">
        <f>C91+D91</f>
        <v>1211.52043</v>
      </c>
    </row>
    <row r="92" spans="1:6" s="8" customFormat="1" ht="75" x14ac:dyDescent="0.25">
      <c r="A92" s="24" t="s">
        <v>129</v>
      </c>
      <c r="B92" s="29" t="s">
        <v>130</v>
      </c>
      <c r="C92" s="95">
        <v>14290.4</v>
      </c>
      <c r="D92" s="91">
        <v>-116.77500000000001</v>
      </c>
      <c r="E92" s="77">
        <f t="shared" ref="E92:E97" si="21">C92+D92</f>
        <v>14173.625</v>
      </c>
    </row>
    <row r="93" spans="1:6" s="8" customFormat="1" ht="52.5" customHeight="1" x14ac:dyDescent="0.25">
      <c r="A93" s="24" t="s">
        <v>146</v>
      </c>
      <c r="B93" s="29" t="s">
        <v>145</v>
      </c>
      <c r="C93" s="95">
        <v>5000</v>
      </c>
      <c r="D93" s="91"/>
      <c r="E93" s="77">
        <f t="shared" si="21"/>
        <v>5000</v>
      </c>
    </row>
    <row r="94" spans="1:6" s="8" customFormat="1" ht="60" x14ac:dyDescent="0.25">
      <c r="A94" s="24" t="s">
        <v>131</v>
      </c>
      <c r="B94" s="29" t="s">
        <v>132</v>
      </c>
      <c r="C94" s="95">
        <v>1174.7</v>
      </c>
      <c r="D94" s="91">
        <v>-21.18</v>
      </c>
      <c r="E94" s="77">
        <f t="shared" si="21"/>
        <v>1153.52</v>
      </c>
    </row>
    <row r="95" spans="1:6" s="8" customFormat="1" ht="60" x14ac:dyDescent="0.25">
      <c r="A95" s="24" t="s">
        <v>131</v>
      </c>
      <c r="B95" s="29" t="s">
        <v>157</v>
      </c>
      <c r="C95" s="95">
        <v>500</v>
      </c>
      <c r="D95" s="91">
        <f>40+79.3</f>
        <v>119.3</v>
      </c>
      <c r="E95" s="77">
        <f t="shared" si="21"/>
        <v>619.29999999999995</v>
      </c>
    </row>
    <row r="96" spans="1:6" s="8" customFormat="1" ht="60" x14ac:dyDescent="0.25">
      <c r="A96" s="24" t="s">
        <v>131</v>
      </c>
      <c r="B96" s="29" t="s">
        <v>152</v>
      </c>
      <c r="C96" s="95">
        <v>600</v>
      </c>
      <c r="D96" s="91"/>
      <c r="E96" s="77">
        <f t="shared" si="21"/>
        <v>600</v>
      </c>
    </row>
    <row r="97" spans="1:14" s="8" customFormat="1" ht="42.75" x14ac:dyDescent="0.25">
      <c r="A97" s="61" t="s">
        <v>154</v>
      </c>
      <c r="B97" s="62" t="s">
        <v>138</v>
      </c>
      <c r="C97" s="90">
        <v>486.01499999999999</v>
      </c>
      <c r="D97" s="92">
        <v>-44.9542</v>
      </c>
      <c r="E97" s="78">
        <f t="shared" si="21"/>
        <v>441.06079999999997</v>
      </c>
    </row>
    <row r="98" spans="1:14" s="3" customFormat="1" ht="24" customHeight="1" x14ac:dyDescent="0.2">
      <c r="A98" s="33"/>
      <c r="B98" s="31" t="s">
        <v>72</v>
      </c>
      <c r="C98" s="98">
        <f>C13+C41</f>
        <v>670963.40626000008</v>
      </c>
      <c r="D98" s="98">
        <f>D13+D41</f>
        <v>19746.756480000004</v>
      </c>
      <c r="E98" s="98">
        <f>E13+E41</f>
        <v>690710.16273999994</v>
      </c>
      <c r="F98" s="81"/>
      <c r="G98" s="81"/>
    </row>
    <row r="99" spans="1:14" s="12" customFormat="1" ht="12.75" x14ac:dyDescent="0.2">
      <c r="A99" s="46" t="s">
        <v>73</v>
      </c>
      <c r="B99" s="47"/>
      <c r="C99" s="59"/>
      <c r="D99" s="79"/>
      <c r="E99" s="80"/>
      <c r="F99" s="11"/>
      <c r="G99" s="11"/>
      <c r="H99" s="11"/>
      <c r="I99" s="11"/>
      <c r="J99" s="11"/>
      <c r="K99" s="11"/>
      <c r="L99" s="11"/>
      <c r="M99" s="11"/>
      <c r="N99" s="11"/>
    </row>
    <row r="100" spans="1:14" s="12" customFormat="1" ht="12.75" x14ac:dyDescent="0.2">
      <c r="A100" s="10"/>
      <c r="B100" s="48"/>
      <c r="C100" s="48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 x14ac:dyDescent="0.25">
      <c r="B101" s="49"/>
      <c r="C101" s="49"/>
    </row>
    <row r="102" spans="1:14" x14ac:dyDescent="0.25">
      <c r="B102" s="49"/>
      <c r="C102" s="49"/>
    </row>
    <row r="103" spans="1:14" x14ac:dyDescent="0.25">
      <c r="B103" s="49"/>
      <c r="C103" s="49"/>
    </row>
    <row r="104" spans="1:14" x14ac:dyDescent="0.25">
      <c r="B104" s="49"/>
      <c r="C104" s="57"/>
    </row>
    <row r="105" spans="1:14" x14ac:dyDescent="0.25">
      <c r="B105" s="49"/>
      <c r="C105" s="49"/>
    </row>
    <row r="106" spans="1:14" x14ac:dyDescent="0.25">
      <c r="B106" s="49"/>
      <c r="C106" s="49"/>
    </row>
    <row r="107" spans="1:14" x14ac:dyDescent="0.25">
      <c r="B107" s="49"/>
      <c r="C107" s="49"/>
    </row>
    <row r="108" spans="1:14" x14ac:dyDescent="0.25">
      <c r="B108" s="49"/>
      <c r="C108" s="49"/>
    </row>
    <row r="109" spans="1:14" x14ac:dyDescent="0.25">
      <c r="B109" s="49"/>
      <c r="C109" s="49"/>
    </row>
    <row r="110" spans="1:14" x14ac:dyDescent="0.25">
      <c r="B110" s="49"/>
      <c r="C110" s="49"/>
    </row>
    <row r="111" spans="1:14" x14ac:dyDescent="0.25">
      <c r="B111" s="49"/>
      <c r="C111" s="49"/>
    </row>
    <row r="112" spans="1:14" x14ac:dyDescent="0.25">
      <c r="B112" s="49"/>
      <c r="C112" s="49"/>
    </row>
    <row r="113" spans="2:3" x14ac:dyDescent="0.25">
      <c r="B113" s="49"/>
      <c r="C113" s="49"/>
    </row>
    <row r="114" spans="2:3" x14ac:dyDescent="0.25">
      <c r="B114" s="49"/>
      <c r="C114" s="49"/>
    </row>
    <row r="115" spans="2:3" x14ac:dyDescent="0.25">
      <c r="B115" s="49"/>
      <c r="C115" s="49"/>
    </row>
    <row r="116" spans="2:3" x14ac:dyDescent="0.25">
      <c r="B116" s="49"/>
      <c r="C116" s="49"/>
    </row>
    <row r="117" spans="2:3" x14ac:dyDescent="0.25">
      <c r="B117" s="49"/>
      <c r="C117" s="49"/>
    </row>
    <row r="118" spans="2:3" x14ac:dyDescent="0.25">
      <c r="B118" s="49"/>
      <c r="C118" s="49"/>
    </row>
    <row r="119" spans="2:3" x14ac:dyDescent="0.25">
      <c r="B119" s="49"/>
      <c r="C119" s="49"/>
    </row>
    <row r="120" spans="2:3" x14ac:dyDescent="0.25">
      <c r="B120" s="49"/>
      <c r="C120" s="49"/>
    </row>
    <row r="121" spans="2:3" x14ac:dyDescent="0.25">
      <c r="B121" s="49"/>
      <c r="C121" s="49"/>
    </row>
    <row r="122" spans="2:3" x14ac:dyDescent="0.25">
      <c r="B122" s="49"/>
      <c r="C122" s="49"/>
    </row>
    <row r="123" spans="2:3" x14ac:dyDescent="0.25">
      <c r="B123" s="49"/>
      <c r="C123" s="49"/>
    </row>
    <row r="124" spans="2:3" x14ac:dyDescent="0.25">
      <c r="B124" s="49"/>
      <c r="C124" s="49"/>
    </row>
    <row r="125" spans="2:3" x14ac:dyDescent="0.25">
      <c r="B125" s="49"/>
      <c r="C125" s="49"/>
    </row>
    <row r="126" spans="2:3" x14ac:dyDescent="0.25">
      <c r="B126" s="49"/>
      <c r="C126" s="49"/>
    </row>
    <row r="127" spans="2:3" x14ac:dyDescent="0.25">
      <c r="B127" s="49"/>
      <c r="C127" s="49"/>
    </row>
    <row r="128" spans="2:3" x14ac:dyDescent="0.25">
      <c r="B128" s="49"/>
      <c r="C128" s="49"/>
    </row>
    <row r="129" spans="2:3" x14ac:dyDescent="0.25">
      <c r="B129" s="49"/>
      <c r="C129" s="49"/>
    </row>
    <row r="130" spans="2:3" x14ac:dyDescent="0.25">
      <c r="B130" s="49"/>
      <c r="C130" s="49"/>
    </row>
    <row r="131" spans="2:3" x14ac:dyDescent="0.25">
      <c r="B131" s="49"/>
      <c r="C131" s="49"/>
    </row>
    <row r="132" spans="2:3" x14ac:dyDescent="0.25">
      <c r="B132" s="49"/>
      <c r="C132" s="49"/>
    </row>
    <row r="133" spans="2:3" x14ac:dyDescent="0.25">
      <c r="B133" s="49"/>
      <c r="C133" s="49"/>
    </row>
    <row r="134" spans="2:3" x14ac:dyDescent="0.25">
      <c r="B134" s="49"/>
      <c r="C134" s="49"/>
    </row>
    <row r="135" spans="2:3" x14ac:dyDescent="0.25">
      <c r="B135" s="49"/>
      <c r="C135" s="49"/>
    </row>
    <row r="136" spans="2:3" x14ac:dyDescent="0.25">
      <c r="B136" s="49"/>
      <c r="C136" s="49"/>
    </row>
    <row r="137" spans="2:3" x14ac:dyDescent="0.25">
      <c r="B137" s="49"/>
      <c r="C137" s="49"/>
    </row>
    <row r="138" spans="2:3" x14ac:dyDescent="0.25">
      <c r="B138" s="49"/>
      <c r="C138" s="49"/>
    </row>
    <row r="139" spans="2:3" x14ac:dyDescent="0.25">
      <c r="B139" s="49"/>
      <c r="C139" s="49"/>
    </row>
    <row r="140" spans="2:3" x14ac:dyDescent="0.25">
      <c r="B140" s="49"/>
      <c r="C140" s="49"/>
    </row>
    <row r="141" spans="2:3" x14ac:dyDescent="0.25">
      <c r="B141" s="49"/>
      <c r="C141" s="49"/>
    </row>
    <row r="142" spans="2:3" x14ac:dyDescent="0.25">
      <c r="B142" s="49"/>
      <c r="C142" s="49"/>
    </row>
    <row r="143" spans="2:3" x14ac:dyDescent="0.25">
      <c r="B143" s="49"/>
      <c r="C143" s="49"/>
    </row>
    <row r="144" spans="2:3" x14ac:dyDescent="0.25">
      <c r="B144" s="49"/>
      <c r="C144" s="49"/>
    </row>
    <row r="145" spans="2:3" x14ac:dyDescent="0.25">
      <c r="B145" s="49"/>
      <c r="C145" s="49"/>
    </row>
    <row r="146" spans="2:3" x14ac:dyDescent="0.25">
      <c r="B146" s="49"/>
      <c r="C146" s="49"/>
    </row>
    <row r="147" spans="2:3" x14ac:dyDescent="0.25">
      <c r="B147" s="49"/>
      <c r="C147" s="49"/>
    </row>
    <row r="148" spans="2:3" x14ac:dyDescent="0.25">
      <c r="B148" s="49"/>
      <c r="C148" s="49"/>
    </row>
    <row r="149" spans="2:3" x14ac:dyDescent="0.25">
      <c r="B149" s="49"/>
      <c r="C149" s="49"/>
    </row>
    <row r="150" spans="2:3" x14ac:dyDescent="0.25">
      <c r="B150" s="49"/>
      <c r="C150" s="49"/>
    </row>
    <row r="151" spans="2:3" x14ac:dyDescent="0.25">
      <c r="B151" s="49"/>
      <c r="C151" s="49"/>
    </row>
    <row r="152" spans="2:3" x14ac:dyDescent="0.25">
      <c r="B152" s="49"/>
      <c r="C152" s="49"/>
    </row>
    <row r="153" spans="2:3" x14ac:dyDescent="0.25">
      <c r="B153" s="49"/>
      <c r="C153" s="49"/>
    </row>
    <row r="154" spans="2:3" x14ac:dyDescent="0.25">
      <c r="B154" s="49"/>
      <c r="C154" s="49"/>
    </row>
    <row r="155" spans="2:3" x14ac:dyDescent="0.25">
      <c r="B155" s="49"/>
      <c r="C155" s="49"/>
    </row>
    <row r="156" spans="2:3" x14ac:dyDescent="0.25">
      <c r="B156" s="49"/>
      <c r="C156" s="49"/>
    </row>
    <row r="157" spans="2:3" x14ac:dyDescent="0.25">
      <c r="B157" s="49"/>
      <c r="C157" s="49"/>
    </row>
    <row r="158" spans="2:3" x14ac:dyDescent="0.25">
      <c r="B158" s="49"/>
      <c r="C158" s="49"/>
    </row>
    <row r="159" spans="2:3" x14ac:dyDescent="0.25">
      <c r="B159" s="49"/>
      <c r="C159" s="49"/>
    </row>
    <row r="160" spans="2:3" x14ac:dyDescent="0.25">
      <c r="B160" s="49"/>
      <c r="C160" s="49"/>
    </row>
    <row r="161" spans="2:3" x14ac:dyDescent="0.25">
      <c r="B161" s="49"/>
      <c r="C161" s="49"/>
    </row>
    <row r="162" spans="2:3" x14ac:dyDescent="0.25">
      <c r="B162" s="49"/>
      <c r="C162" s="49"/>
    </row>
    <row r="163" spans="2:3" x14ac:dyDescent="0.25">
      <c r="B163" s="49"/>
      <c r="C163" s="49"/>
    </row>
    <row r="164" spans="2:3" x14ac:dyDescent="0.25">
      <c r="B164" s="49"/>
      <c r="C164" s="49"/>
    </row>
    <row r="165" spans="2:3" x14ac:dyDescent="0.25">
      <c r="B165" s="49"/>
      <c r="C165" s="49"/>
    </row>
    <row r="166" spans="2:3" x14ac:dyDescent="0.25">
      <c r="B166" s="49"/>
      <c r="C166" s="49"/>
    </row>
    <row r="167" spans="2:3" x14ac:dyDescent="0.25">
      <c r="B167" s="49"/>
      <c r="C167" s="49"/>
    </row>
    <row r="168" spans="2:3" x14ac:dyDescent="0.25">
      <c r="B168" s="49"/>
      <c r="C168" s="49"/>
    </row>
    <row r="169" spans="2:3" x14ac:dyDescent="0.25">
      <c r="B169" s="49"/>
      <c r="C169" s="49"/>
    </row>
    <row r="170" spans="2:3" x14ac:dyDescent="0.25">
      <c r="B170" s="49"/>
      <c r="C170" s="49"/>
    </row>
    <row r="171" spans="2:3" x14ac:dyDescent="0.25">
      <c r="B171" s="49"/>
      <c r="C171" s="49"/>
    </row>
    <row r="172" spans="2:3" x14ac:dyDescent="0.25">
      <c r="B172" s="49"/>
      <c r="C172" s="49"/>
    </row>
    <row r="173" spans="2:3" x14ac:dyDescent="0.25">
      <c r="B173" s="49"/>
      <c r="C173" s="49"/>
    </row>
    <row r="174" spans="2:3" x14ac:dyDescent="0.25">
      <c r="B174" s="49"/>
      <c r="C174" s="49"/>
    </row>
    <row r="175" spans="2:3" x14ac:dyDescent="0.25">
      <c r="B175" s="49"/>
      <c r="C175" s="49"/>
    </row>
    <row r="176" spans="2:3" x14ac:dyDescent="0.25">
      <c r="B176" s="49"/>
      <c r="C176" s="49"/>
    </row>
    <row r="177" spans="2:3" x14ac:dyDescent="0.25">
      <c r="B177" s="49"/>
      <c r="C177" s="49"/>
    </row>
    <row r="178" spans="2:3" x14ac:dyDescent="0.25">
      <c r="B178" s="49"/>
      <c r="C178" s="49"/>
    </row>
    <row r="179" spans="2:3" x14ac:dyDescent="0.25">
      <c r="B179" s="49"/>
      <c r="C179" s="49"/>
    </row>
    <row r="180" spans="2:3" x14ac:dyDescent="0.25">
      <c r="B180" s="49"/>
      <c r="C180" s="49"/>
    </row>
    <row r="181" spans="2:3" x14ac:dyDescent="0.25">
      <c r="B181" s="49"/>
      <c r="C181" s="49"/>
    </row>
    <row r="182" spans="2:3" x14ac:dyDescent="0.25">
      <c r="B182" s="49"/>
      <c r="C182" s="49"/>
    </row>
    <row r="183" spans="2:3" x14ac:dyDescent="0.25">
      <c r="B183" s="49"/>
      <c r="C183" s="49"/>
    </row>
    <row r="184" spans="2:3" x14ac:dyDescent="0.25">
      <c r="B184" s="49"/>
      <c r="C184" s="49"/>
    </row>
    <row r="185" spans="2:3" x14ac:dyDescent="0.25">
      <c r="B185" s="49"/>
      <c r="C185" s="49"/>
    </row>
    <row r="186" spans="2:3" x14ac:dyDescent="0.25">
      <c r="B186" s="49"/>
      <c r="C186" s="49"/>
    </row>
    <row r="187" spans="2:3" x14ac:dyDescent="0.25">
      <c r="B187" s="49"/>
      <c r="C187" s="49"/>
    </row>
    <row r="188" spans="2:3" x14ac:dyDescent="0.25">
      <c r="B188" s="49"/>
      <c r="C188" s="49"/>
    </row>
    <row r="189" spans="2:3" x14ac:dyDescent="0.25">
      <c r="B189" s="49"/>
      <c r="C189" s="49"/>
    </row>
    <row r="190" spans="2:3" x14ac:dyDescent="0.25">
      <c r="B190" s="49"/>
      <c r="C190" s="49"/>
    </row>
    <row r="191" spans="2:3" x14ac:dyDescent="0.25">
      <c r="B191" s="49"/>
      <c r="C191" s="49"/>
    </row>
    <row r="192" spans="2:3" x14ac:dyDescent="0.25">
      <c r="B192" s="49"/>
      <c r="C192" s="49"/>
    </row>
    <row r="193" spans="2:3" x14ac:dyDescent="0.25">
      <c r="B193" s="49"/>
      <c r="C193" s="49"/>
    </row>
    <row r="194" spans="2:3" x14ac:dyDescent="0.25">
      <c r="B194" s="49"/>
      <c r="C194" s="49"/>
    </row>
    <row r="195" spans="2:3" x14ac:dyDescent="0.25">
      <c r="B195" s="49"/>
      <c r="C195" s="49"/>
    </row>
    <row r="196" spans="2:3" x14ac:dyDescent="0.25">
      <c r="B196" s="49"/>
      <c r="C196" s="49"/>
    </row>
    <row r="197" spans="2:3" x14ac:dyDescent="0.25">
      <c r="B197" s="49"/>
      <c r="C197" s="49"/>
    </row>
    <row r="198" spans="2:3" x14ac:dyDescent="0.25">
      <c r="B198" s="49"/>
      <c r="C198" s="49"/>
    </row>
    <row r="199" spans="2:3" x14ac:dyDescent="0.25">
      <c r="B199" s="49"/>
      <c r="C199" s="49"/>
    </row>
    <row r="200" spans="2:3" x14ac:dyDescent="0.25">
      <c r="B200" s="49"/>
      <c r="C200" s="49"/>
    </row>
    <row r="201" spans="2:3" x14ac:dyDescent="0.25">
      <c r="B201" s="49"/>
      <c r="C201" s="49"/>
    </row>
    <row r="202" spans="2:3" x14ac:dyDescent="0.25">
      <c r="B202" s="49"/>
      <c r="C202" s="49"/>
    </row>
    <row r="203" spans="2:3" x14ac:dyDescent="0.25">
      <c r="B203" s="49"/>
      <c r="C203" s="49"/>
    </row>
    <row r="204" spans="2:3" x14ac:dyDescent="0.25">
      <c r="B204" s="49"/>
      <c r="C204" s="49"/>
    </row>
    <row r="205" spans="2:3" x14ac:dyDescent="0.25">
      <c r="B205" s="49"/>
      <c r="C205" s="49"/>
    </row>
    <row r="206" spans="2:3" x14ac:dyDescent="0.25">
      <c r="B206" s="49"/>
      <c r="C206" s="49"/>
    </row>
    <row r="207" spans="2:3" x14ac:dyDescent="0.25">
      <c r="B207" s="49"/>
      <c r="C207" s="49"/>
    </row>
    <row r="208" spans="2:3" x14ac:dyDescent="0.25">
      <c r="B208" s="49"/>
      <c r="C208" s="49"/>
    </row>
    <row r="209" spans="2:3" x14ac:dyDescent="0.25">
      <c r="B209" s="49"/>
      <c r="C209" s="49"/>
    </row>
    <row r="210" spans="2:3" x14ac:dyDescent="0.25">
      <c r="B210" s="49"/>
      <c r="C210" s="49"/>
    </row>
    <row r="211" spans="2:3" x14ac:dyDescent="0.25">
      <c r="B211" s="49"/>
      <c r="C211" s="49"/>
    </row>
    <row r="212" spans="2:3" x14ac:dyDescent="0.25">
      <c r="B212" s="49"/>
      <c r="C212" s="49"/>
    </row>
    <row r="213" spans="2:3" x14ac:dyDescent="0.25">
      <c r="B213" s="49"/>
      <c r="C213" s="49"/>
    </row>
    <row r="214" spans="2:3" x14ac:dyDescent="0.25">
      <c r="B214" s="49"/>
      <c r="C214" s="49"/>
    </row>
    <row r="215" spans="2:3" x14ac:dyDescent="0.25">
      <c r="B215" s="49"/>
      <c r="C215" s="49"/>
    </row>
    <row r="216" spans="2:3" x14ac:dyDescent="0.25">
      <c r="B216" s="49"/>
      <c r="C216" s="49"/>
    </row>
    <row r="217" spans="2:3" x14ac:dyDescent="0.25">
      <c r="B217" s="49"/>
      <c r="C217" s="49"/>
    </row>
    <row r="218" spans="2:3" x14ac:dyDescent="0.25">
      <c r="B218" s="49"/>
      <c r="C218" s="49"/>
    </row>
    <row r="219" spans="2:3" x14ac:dyDescent="0.25">
      <c r="B219" s="49"/>
      <c r="C219" s="49"/>
    </row>
    <row r="220" spans="2:3" x14ac:dyDescent="0.25">
      <c r="B220" s="49"/>
      <c r="C220" s="49"/>
    </row>
    <row r="221" spans="2:3" x14ac:dyDescent="0.25">
      <c r="B221" s="49"/>
      <c r="C221" s="49"/>
    </row>
    <row r="222" spans="2:3" x14ac:dyDescent="0.25">
      <c r="B222" s="49"/>
      <c r="C222" s="49"/>
    </row>
    <row r="223" spans="2:3" x14ac:dyDescent="0.25">
      <c r="B223" s="49"/>
      <c r="C223" s="49"/>
    </row>
    <row r="224" spans="2:3" x14ac:dyDescent="0.25">
      <c r="B224" s="49"/>
      <c r="C224" s="49"/>
    </row>
    <row r="225" spans="2:3" x14ac:dyDescent="0.25">
      <c r="B225" s="49"/>
      <c r="C225" s="49"/>
    </row>
    <row r="226" spans="2:3" x14ac:dyDescent="0.25">
      <c r="B226" s="49"/>
      <c r="C226" s="49"/>
    </row>
    <row r="227" spans="2:3" x14ac:dyDescent="0.25">
      <c r="B227" s="49"/>
      <c r="C227" s="49"/>
    </row>
    <row r="228" spans="2:3" x14ac:dyDescent="0.25">
      <c r="B228" s="49"/>
      <c r="C228" s="49"/>
    </row>
    <row r="229" spans="2:3" x14ac:dyDescent="0.25">
      <c r="B229" s="49"/>
      <c r="C229" s="49"/>
    </row>
    <row r="230" spans="2:3" x14ac:dyDescent="0.25">
      <c r="B230" s="49"/>
      <c r="C230" s="49"/>
    </row>
    <row r="231" spans="2:3" x14ac:dyDescent="0.25">
      <c r="B231" s="49"/>
      <c r="C231" s="49"/>
    </row>
    <row r="232" spans="2:3" x14ac:dyDescent="0.25">
      <c r="B232" s="49"/>
      <c r="C232" s="49"/>
    </row>
    <row r="233" spans="2:3" x14ac:dyDescent="0.25">
      <c r="B233" s="49"/>
      <c r="C233" s="49"/>
    </row>
    <row r="234" spans="2:3" x14ac:dyDescent="0.25">
      <c r="B234" s="49"/>
      <c r="C234" s="49"/>
    </row>
    <row r="235" spans="2:3" x14ac:dyDescent="0.25">
      <c r="B235" s="49"/>
      <c r="C235" s="49"/>
    </row>
    <row r="236" spans="2:3" x14ac:dyDescent="0.25">
      <c r="B236" s="49"/>
      <c r="C236" s="49"/>
    </row>
    <row r="237" spans="2:3" x14ac:dyDescent="0.25">
      <c r="B237" s="49"/>
      <c r="C237" s="49"/>
    </row>
    <row r="238" spans="2:3" x14ac:dyDescent="0.25">
      <c r="B238" s="49"/>
      <c r="C238" s="49"/>
    </row>
    <row r="239" spans="2:3" x14ac:dyDescent="0.25">
      <c r="B239" s="49"/>
      <c r="C239" s="49"/>
    </row>
    <row r="240" spans="2:3" x14ac:dyDescent="0.25">
      <c r="B240" s="49"/>
      <c r="C240" s="49"/>
    </row>
    <row r="241" spans="2:3" x14ac:dyDescent="0.25">
      <c r="B241" s="49"/>
      <c r="C241" s="49"/>
    </row>
    <row r="242" spans="2:3" x14ac:dyDescent="0.25">
      <c r="B242" s="49"/>
      <c r="C242" s="49"/>
    </row>
    <row r="243" spans="2:3" x14ac:dyDescent="0.25">
      <c r="B243" s="49"/>
      <c r="C243" s="49"/>
    </row>
    <row r="244" spans="2:3" x14ac:dyDescent="0.25">
      <c r="B244" s="49"/>
      <c r="C244" s="49"/>
    </row>
    <row r="245" spans="2:3" x14ac:dyDescent="0.25">
      <c r="B245" s="49"/>
      <c r="C245" s="49"/>
    </row>
    <row r="246" spans="2:3" x14ac:dyDescent="0.25">
      <c r="B246" s="49"/>
      <c r="C246" s="49"/>
    </row>
    <row r="247" spans="2:3" x14ac:dyDescent="0.25">
      <c r="B247" s="49"/>
      <c r="C247" s="49"/>
    </row>
    <row r="248" spans="2:3" x14ac:dyDescent="0.25">
      <c r="B248" s="49"/>
      <c r="C248" s="49"/>
    </row>
    <row r="249" spans="2:3" x14ac:dyDescent="0.25">
      <c r="B249" s="49"/>
      <c r="C249" s="49"/>
    </row>
    <row r="250" spans="2:3" x14ac:dyDescent="0.25">
      <c r="B250" s="49"/>
      <c r="C250" s="49"/>
    </row>
    <row r="251" spans="2:3" x14ac:dyDescent="0.25">
      <c r="B251" s="49"/>
      <c r="C251" s="49"/>
    </row>
    <row r="252" spans="2:3" x14ac:dyDescent="0.25">
      <c r="B252" s="49"/>
      <c r="C252" s="49"/>
    </row>
    <row r="253" spans="2:3" x14ac:dyDescent="0.25">
      <c r="B253" s="49"/>
      <c r="C253" s="49"/>
    </row>
    <row r="254" spans="2:3" x14ac:dyDescent="0.25">
      <c r="B254" s="49"/>
      <c r="C254" s="49"/>
    </row>
    <row r="255" spans="2:3" x14ac:dyDescent="0.25">
      <c r="B255" s="49"/>
      <c r="C255" s="49"/>
    </row>
    <row r="256" spans="2:3" x14ac:dyDescent="0.25">
      <c r="B256" s="49"/>
      <c r="C256" s="49"/>
    </row>
    <row r="257" spans="2:3" x14ac:dyDescent="0.25">
      <c r="B257" s="49"/>
      <c r="C257" s="49"/>
    </row>
    <row r="258" spans="2:3" x14ac:dyDescent="0.25">
      <c r="B258" s="49"/>
      <c r="C258" s="49"/>
    </row>
  </sheetData>
  <mergeCells count="8">
    <mergeCell ref="B6:E6"/>
    <mergeCell ref="A8:E8"/>
    <mergeCell ref="A9:E9"/>
    <mergeCell ref="B1:E1"/>
    <mergeCell ref="B2:E2"/>
    <mergeCell ref="B3:E3"/>
    <mergeCell ref="B4:E4"/>
    <mergeCell ref="B5:E5"/>
  </mergeCells>
  <pageMargins left="0.70866141732283472" right="0.15748031496062992" top="0.43307086614173229" bottom="7.874015748031496E-2" header="0.15748031496062992" footer="0.15748031496062992"/>
  <pageSetup paperSize="9" scale="72" fitToHeight="0" orientation="portrait" useFirstPageNumber="1" r:id="rId1"/>
  <headerFooter alignWithMargins="0">
    <oddHeader>&amp;R&amp;P</oddHeader>
  </headerFooter>
  <rowBreaks count="4" manualBreakCount="4">
    <brk id="46" max="4" man="1"/>
    <brk id="71" max="4" man="1"/>
    <brk id="92" max="4" man="1"/>
    <brk id="9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Позитроника</dc:creator>
  <cp:lastModifiedBy>Амур</cp:lastModifiedBy>
  <cp:lastPrinted>2023-12-27T03:15:58Z</cp:lastPrinted>
  <dcterms:created xsi:type="dcterms:W3CDTF">2019-11-01T08:52:36Z</dcterms:created>
  <dcterms:modified xsi:type="dcterms:W3CDTF">2023-12-28T10:59:33Z</dcterms:modified>
</cp:coreProperties>
</file>