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6" windowWidth="15600" windowHeight="7368" activeTab="1"/>
  </bookViews>
  <sheets>
    <sheet name="приложение 4" sheetId="1" r:id="rId1"/>
    <sheet name="приложение 5" sheetId="2" r:id="rId2"/>
  </sheets>
  <definedNames>
    <definedName name="_xlnm.Print_Titles" localSheetId="0">'приложение 4'!$11:$12</definedName>
    <definedName name="_xlnm.Print_Titles" localSheetId="1">'приложение 5'!$10:$11</definedName>
    <definedName name="_xlnm.Print_Area" localSheetId="0">'приложение 4'!$A$1:$E$110</definedName>
    <definedName name="_xlnm.Print_Area" localSheetId="1">'приложение 5'!$A$1:$H$120</definedName>
  </definedNames>
  <calcPr calcId="145621"/>
</workbook>
</file>

<file path=xl/calcChain.xml><?xml version="1.0" encoding="utf-8"?>
<calcChain xmlns="http://schemas.openxmlformats.org/spreadsheetml/2006/main">
  <c r="E96" i="2" l="1"/>
  <c r="D96" i="2"/>
  <c r="E97" i="2"/>
  <c r="E94" i="2"/>
  <c r="D94" i="2"/>
  <c r="D58" i="1" l="1"/>
  <c r="E55" i="1" l="1"/>
  <c r="D55" i="1"/>
  <c r="E46" i="1" l="1"/>
  <c r="E67" i="1"/>
  <c r="E74" i="1"/>
  <c r="E97" i="1"/>
  <c r="E77" i="1"/>
  <c r="E104" i="1"/>
  <c r="E57" i="1"/>
  <c r="E56" i="1"/>
  <c r="E60" i="1" l="1"/>
  <c r="H60" i="2"/>
  <c r="G60" i="2"/>
  <c r="G63" i="2"/>
  <c r="H63" i="2"/>
  <c r="H85" i="2"/>
  <c r="E63" i="2"/>
  <c r="E60" i="2" s="1"/>
  <c r="E98" i="1"/>
  <c r="E99" i="1"/>
  <c r="D97" i="1" s="1"/>
  <c r="E69" i="1"/>
  <c r="C77" i="1" l="1"/>
  <c r="C74" i="1" s="1"/>
  <c r="D78" i="2" l="1"/>
  <c r="D79" i="2"/>
  <c r="D80" i="2"/>
  <c r="D81" i="2"/>
  <c r="D80" i="1" l="1"/>
  <c r="D81" i="1"/>
  <c r="D82" i="1"/>
  <c r="D79" i="1"/>
  <c r="D16" i="1" l="1"/>
  <c r="D17" i="1"/>
  <c r="D18" i="1"/>
  <c r="D19" i="1"/>
  <c r="D21" i="1"/>
  <c r="D22" i="1"/>
  <c r="D23" i="1"/>
  <c r="D25" i="1"/>
  <c r="D26" i="1"/>
  <c r="D28" i="1"/>
  <c r="D29" i="1"/>
  <c r="D31" i="1"/>
  <c r="D32" i="1"/>
  <c r="D34" i="1"/>
  <c r="D35" i="1"/>
  <c r="D37" i="1"/>
  <c r="D38" i="1"/>
  <c r="D14" i="1"/>
  <c r="E39" i="1"/>
  <c r="E36" i="1"/>
  <c r="E33" i="1"/>
  <c r="E30" i="1"/>
  <c r="E27" i="1"/>
  <c r="E24" i="1"/>
  <c r="E20" i="1"/>
  <c r="E15" i="1"/>
  <c r="H106" i="2"/>
  <c r="H76" i="2"/>
  <c r="H73" i="2" s="1"/>
  <c r="H67" i="2"/>
  <c r="H50" i="2" s="1"/>
  <c r="H47" i="2"/>
  <c r="G48" i="2"/>
  <c r="G49" i="2"/>
  <c r="G51" i="2"/>
  <c r="G52" i="2"/>
  <c r="G53" i="2"/>
  <c r="G54" i="2"/>
  <c r="G55" i="2"/>
  <c r="G56" i="2"/>
  <c r="G57" i="2"/>
  <c r="G58" i="2"/>
  <c r="G59" i="2"/>
  <c r="G61" i="2"/>
  <c r="G62" i="2"/>
  <c r="G64" i="2"/>
  <c r="G65" i="2"/>
  <c r="G66" i="2"/>
  <c r="G68" i="2"/>
  <c r="G69" i="2"/>
  <c r="G70" i="2"/>
  <c r="G71" i="2"/>
  <c r="G72" i="2"/>
  <c r="G74" i="2"/>
  <c r="G75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7" i="2"/>
  <c r="G108" i="2"/>
  <c r="G109" i="2"/>
  <c r="H43" i="2"/>
  <c r="H37" i="2"/>
  <c r="F34" i="2"/>
  <c r="H27" i="2"/>
  <c r="G42" i="2"/>
  <c r="G41" i="2"/>
  <c r="G40" i="2" s="1"/>
  <c r="G36" i="2"/>
  <c r="G35" i="2"/>
  <c r="G34" i="2" s="1"/>
  <c r="G33" i="2"/>
  <c r="G32" i="2"/>
  <c r="G30" i="2"/>
  <c r="G29" i="2"/>
  <c r="G28" i="2"/>
  <c r="G26" i="2"/>
  <c r="G24" i="2"/>
  <c r="G23" i="2"/>
  <c r="G22" i="2"/>
  <c r="G21" i="2" s="1"/>
  <c r="G18" i="2"/>
  <c r="G19" i="2"/>
  <c r="G20" i="2"/>
  <c r="G17" i="2"/>
  <c r="D16" i="2"/>
  <c r="E16" i="2"/>
  <c r="F16" i="2"/>
  <c r="H16" i="2"/>
  <c r="E21" i="2"/>
  <c r="F21" i="2"/>
  <c r="H21" i="2"/>
  <c r="E25" i="2"/>
  <c r="E14" i="2" s="1"/>
  <c r="F25" i="2"/>
  <c r="G25" i="2"/>
  <c r="H25" i="2"/>
  <c r="E31" i="2"/>
  <c r="F31" i="2"/>
  <c r="H31" i="2"/>
  <c r="E34" i="2"/>
  <c r="H34" i="2"/>
  <c r="E40" i="2"/>
  <c r="F40" i="2"/>
  <c r="H40" i="2"/>
  <c r="D18" i="2"/>
  <c r="D19" i="2"/>
  <c r="D20" i="2"/>
  <c r="D22" i="2"/>
  <c r="D21" i="2" s="1"/>
  <c r="D23" i="2"/>
  <c r="D24" i="2"/>
  <c r="D26" i="2"/>
  <c r="D25" i="2" s="1"/>
  <c r="D28" i="2"/>
  <c r="D29" i="2"/>
  <c r="D30" i="2"/>
  <c r="D32" i="2"/>
  <c r="D31" i="2" s="1"/>
  <c r="D33" i="2"/>
  <c r="D35" i="2"/>
  <c r="D34" i="2" s="1"/>
  <c r="D36" i="2"/>
  <c r="D38" i="2"/>
  <c r="D39" i="2"/>
  <c r="D41" i="2"/>
  <c r="D40" i="2" s="1"/>
  <c r="D42" i="2"/>
  <c r="D17" i="2"/>
  <c r="E43" i="2"/>
  <c r="E37" i="2"/>
  <c r="E27" i="2"/>
  <c r="C50" i="2"/>
  <c r="C67" i="2"/>
  <c r="E67" i="2"/>
  <c r="C47" i="2"/>
  <c r="F67" i="2"/>
  <c r="F50" i="2" s="1"/>
  <c r="F76" i="2"/>
  <c r="F73" i="2" s="1"/>
  <c r="C76" i="2"/>
  <c r="C73" i="2" s="1"/>
  <c r="E106" i="2"/>
  <c r="D108" i="2"/>
  <c r="D109" i="2"/>
  <c r="D107" i="2"/>
  <c r="D101" i="2"/>
  <c r="D99" i="2"/>
  <c r="D100" i="2"/>
  <c r="D95" i="2"/>
  <c r="D90" i="2"/>
  <c r="D91" i="2"/>
  <c r="D92" i="2"/>
  <c r="D93" i="2"/>
  <c r="D88" i="2"/>
  <c r="D89" i="2"/>
  <c r="D83" i="2"/>
  <c r="D84" i="2"/>
  <c r="D85" i="2"/>
  <c r="D86" i="2"/>
  <c r="D87" i="2"/>
  <c r="D82" i="2"/>
  <c r="D75" i="2"/>
  <c r="D74" i="2"/>
  <c r="D77" i="2"/>
  <c r="D76" i="2" s="1"/>
  <c r="E77" i="2"/>
  <c r="E76" i="2" s="1"/>
  <c r="E73" i="2" s="1"/>
  <c r="D53" i="2"/>
  <c r="D52" i="2"/>
  <c r="E51" i="2"/>
  <c r="D51" i="2" s="1"/>
  <c r="D54" i="2"/>
  <c r="D64" i="2"/>
  <c r="D65" i="2"/>
  <c r="D66" i="2"/>
  <c r="D68" i="2"/>
  <c r="D69" i="2"/>
  <c r="D70" i="2"/>
  <c r="D71" i="2"/>
  <c r="D72" i="2"/>
  <c r="D61" i="2"/>
  <c r="D62" i="2"/>
  <c r="D63" i="2"/>
  <c r="D57" i="2"/>
  <c r="D49" i="2"/>
  <c r="D48" i="2"/>
  <c r="E47" i="2"/>
  <c r="D67" i="2" l="1"/>
  <c r="D106" i="2"/>
  <c r="E13" i="1"/>
  <c r="D73" i="2"/>
  <c r="G16" i="2"/>
  <c r="G106" i="2"/>
  <c r="G76" i="2"/>
  <c r="G73" i="2" s="1"/>
  <c r="G67" i="2"/>
  <c r="G50" i="2" s="1"/>
  <c r="G47" i="2"/>
  <c r="H46" i="2"/>
  <c r="H45" i="2" s="1"/>
  <c r="G31" i="2"/>
  <c r="H14" i="2"/>
  <c r="E50" i="2"/>
  <c r="E46" i="2" s="1"/>
  <c r="E45" i="2" s="1"/>
  <c r="D60" i="2"/>
  <c r="D50" i="2" s="1"/>
  <c r="D47" i="2"/>
  <c r="D76" i="1"/>
  <c r="D75" i="1"/>
  <c r="D70" i="1"/>
  <c r="D71" i="1"/>
  <c r="D72" i="1"/>
  <c r="D73" i="1"/>
  <c r="D68" i="1"/>
  <c r="D106" i="1"/>
  <c r="D107" i="1"/>
  <c r="D104" i="1" s="1"/>
  <c r="D108" i="1"/>
  <c r="D105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8" i="1"/>
  <c r="D99" i="1"/>
  <c r="D100" i="1"/>
  <c r="D101" i="1"/>
  <c r="D102" i="1"/>
  <c r="D78" i="1"/>
  <c r="D62" i="1"/>
  <c r="D63" i="1"/>
  <c r="D64" i="1"/>
  <c r="D65" i="1"/>
  <c r="D66" i="1"/>
  <c r="D59" i="1"/>
  <c r="D60" i="1"/>
  <c r="D50" i="1"/>
  <c r="D51" i="1"/>
  <c r="D53" i="1"/>
  <c r="D54" i="1"/>
  <c r="D45" i="1"/>
  <c r="E64" i="1"/>
  <c r="C64" i="1"/>
  <c r="E61" i="1"/>
  <c r="C61" i="1"/>
  <c r="D61" i="1" s="1"/>
  <c r="D67" i="1" l="1"/>
  <c r="D77" i="1"/>
  <c r="D74" i="1" s="1"/>
  <c r="H110" i="2"/>
  <c r="J45" i="2"/>
  <c r="G46" i="2"/>
  <c r="G45" i="2" s="1"/>
  <c r="E110" i="2"/>
  <c r="I45" i="2"/>
  <c r="E58" i="1"/>
  <c r="E52" i="1"/>
  <c r="D52" i="1" s="1"/>
  <c r="D43" i="1"/>
  <c r="E43" i="1"/>
  <c r="E49" i="1"/>
  <c r="D49" i="1" s="1"/>
  <c r="E42" i="1" l="1"/>
  <c r="E41" i="1" s="1"/>
  <c r="G44" i="1" s="1"/>
  <c r="D46" i="1"/>
  <c r="D42" i="1" s="1"/>
  <c r="D41" i="1" s="1"/>
  <c r="C15" i="1"/>
  <c r="D15" i="1" s="1"/>
  <c r="E110" i="1" l="1"/>
  <c r="F42" i="1"/>
  <c r="F106" i="2"/>
  <c r="C106" i="2"/>
  <c r="C67" i="1"/>
  <c r="C46" i="1" s="1"/>
  <c r="C104" i="1"/>
  <c r="D46" i="2" l="1"/>
  <c r="D45" i="2" s="1"/>
  <c r="C27" i="1"/>
  <c r="D27" i="1" s="1"/>
  <c r="C16" i="2" l="1"/>
  <c r="C21" i="2"/>
  <c r="C25" i="2"/>
  <c r="C27" i="2"/>
  <c r="D27" i="2" s="1"/>
  <c r="F27" i="2"/>
  <c r="C31" i="2"/>
  <c r="C34" i="2"/>
  <c r="C37" i="2"/>
  <c r="D37" i="2" s="1"/>
  <c r="F37" i="2"/>
  <c r="G37" i="2" s="1"/>
  <c r="C40" i="2"/>
  <c r="C43" i="2"/>
  <c r="D43" i="2" s="1"/>
  <c r="F43" i="2"/>
  <c r="G43" i="2" s="1"/>
  <c r="C46" i="2"/>
  <c r="F47" i="2"/>
  <c r="F46" i="2" s="1"/>
  <c r="D14" i="2" l="1"/>
  <c r="G27" i="2"/>
  <c r="G14" i="2" s="1"/>
  <c r="F14" i="2"/>
  <c r="C14" i="2"/>
  <c r="C45" i="2"/>
  <c r="F45" i="2"/>
  <c r="F110" i="2" l="1"/>
  <c r="G110" i="2" s="1"/>
  <c r="C110" i="2"/>
  <c r="D110" i="2" s="1"/>
  <c r="C43" i="1" l="1"/>
  <c r="C42" i="1" s="1"/>
  <c r="C39" i="1" l="1"/>
  <c r="D39" i="1" s="1"/>
  <c r="C36" i="1"/>
  <c r="D36" i="1" s="1"/>
  <c r="C33" i="1"/>
  <c r="D33" i="1" s="1"/>
  <c r="C30" i="1"/>
  <c r="D30" i="1" s="1"/>
  <c r="C24" i="1"/>
  <c r="D24" i="1" s="1"/>
  <c r="C20" i="1"/>
  <c r="D20" i="1" s="1"/>
  <c r="D13" i="1" l="1"/>
  <c r="D110" i="1" s="1"/>
  <c r="C41" i="1"/>
  <c r="C13" i="1"/>
  <c r="C110" i="1" l="1"/>
</calcChain>
</file>

<file path=xl/sharedStrings.xml><?xml version="1.0" encoding="utf-8"?>
<sst xmlns="http://schemas.openxmlformats.org/spreadsheetml/2006/main" count="383" uniqueCount="193">
  <si>
    <t>муниципального района "Монгун-Тайгинский кожуун Республики Тыва"</t>
  </si>
  <si>
    <t xml:space="preserve">Коды бюджетной классификации  </t>
  </si>
  <si>
    <t xml:space="preserve">      Наименование доходов </t>
  </si>
  <si>
    <t>1 00 00000 00 0000 000</t>
  </si>
  <si>
    <t>НАЛОГОВЫЕ И НЕНАЛОГОВЫЕ ДОХОДЫ</t>
  </si>
  <si>
    <t>1  01 02000 01 0000 110</t>
  </si>
  <si>
    <t>НАЛОГ НА ДОХОДЫ ФИЗИЧЕСКИХ ЛИЦ</t>
  </si>
  <si>
    <t>1 03 00000 00 0000 000</t>
  </si>
  <si>
    <t>НАЛОГИ НА ТОВАРЫ (РАБОТЫ,  УСЛУГИ), РЕАЛИЗУЕМЫЕ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</si>
  <si>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</si>
  <si>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</si>
  <si>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</si>
  <si>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</si>
  <si>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</si>
  <si>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</si>
  <si>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</si>
  <si>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</si>
  <si>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1 05 00000 00 0000 000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</si>
  <si>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</si>
  <si>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</si>
  <si>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</si>
  <si>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</si>
  <si>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</si>
  <si>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</si>
  <si>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</si>
  <si>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10602000020000110</t>
  </si>
  <si>
    <t>Налог на имущество организаций</t>
  </si>
  <si>
    <t>10800000000000000</t>
  </si>
  <si>
    <t>ГОСУДАРСТВЕННАЯ ПОШЛИНА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</si>
  <si>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</si>
  <si>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</si>
  <si>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</si>
  <si>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</si>
  <si>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</si>
  <si>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1 12 00000 00 0000 000</t>
  </si>
  <si>
    <t xml:space="preserve">ПЛАТЕЖИ ПРИ ПОЛЬЗОВАНИИ ПРИРОДНЫМИ РЕСУРСАМИ </t>
  </si>
  <si>
    <t>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</si>
  <si>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</si>
  <si>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</si>
  <si>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</si>
  <si>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 xml:space="preserve"> 1 13 00000 00 0000 000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</si>
  <si>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</si>
  <si>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</si>
  <si>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1 13 02995 05 0000 130</t>
  </si>
  <si>
    <t>Прочие доходы от компенсации затрат бюджетов муниципальных районов</t>
  </si>
  <si>
    <t>1 14 00000 00 0000 000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</si>
  <si>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</si>
  <si>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</si>
  <si>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 xml:space="preserve"> 1 16 00000 00 0000 000</t>
  </si>
  <si>
    <t>ШТРАФЫ, САНКЦИИ, ВОЗМЕЩЕНИЕ УЩЕРБА</t>
  </si>
  <si>
    <t>1 17 00000 00 0000 000</t>
  </si>
  <si>
    <t>ПРОЧИЕ НЕНАЛОГОВЫЕ ДОХОДЫ</t>
  </si>
  <si>
    <t>1 17 05050 05 0000 180</t>
  </si>
  <si>
    <t>Прочие неналоговые доходы бюджетов муниципальных районов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</si>
  <si>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</si>
  <si>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</si>
  <si>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</si>
  <si>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</si>
  <si>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</si>
  <si>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</t>
  </si>
  <si>
    <t>2 02 15001 05 0000 150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</si>
  <si>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</si>
  <si>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</si>
  <si>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</si>
  <si>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</si>
  <si>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2 02 20041 05 0000 150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</si>
  <si>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</si>
  <si>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2 02 29999 05 0000 150</t>
  </si>
  <si>
    <t>Прочие субсидии бюджетам муниципальных районов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</si>
  <si>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</si>
  <si>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</si>
  <si>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</si>
  <si>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</si>
  <si>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</si>
  <si>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</si>
  <si>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ИТОГО ДОХОДОВ </t>
  </si>
  <si>
    <t>* 05 - бюджет муниципального района</t>
  </si>
  <si>
    <t>1 14 06000 00 0000 430</t>
  </si>
  <si>
    <t>2 02 25497 05 0000 150</t>
  </si>
  <si>
    <t>2 02 30013 05 0000 150</t>
  </si>
  <si>
    <t>2 02 35118 05 0000 150</t>
  </si>
  <si>
    <t>2 02 35120 05 0000 150</t>
  </si>
  <si>
    <t>2 02 35250 05 0000 150</t>
  </si>
  <si>
    <t>2 02 35380 05 0000 150</t>
  </si>
  <si>
    <t>2 02 25519 05 0000 150</t>
  </si>
  <si>
    <t>2 02 30029 05 0000 150</t>
  </si>
  <si>
    <t>2 02 30022 05 0000 150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</si>
  <si>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</si>
  <si>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</si>
  <si>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           ПОСТУПЛЕНИЯ ДОХОДОВ В  БЮДЖЕТ МУНИЦИПАЛЬНОГО РАЙОНА                 </t>
  </si>
  <si>
    <t>Налог, взимаемый  в связи с применением упрощенной системы налогообложения</t>
  </si>
  <si>
    <t>2 02 25027 05 0000 150</t>
  </si>
  <si>
    <t>Субсидии бюджетам муниципальных районов на реализацию мероприятий государственной программы Российской Федерации "Доступная среда"</t>
  </si>
  <si>
    <t>2 02 25304 05 0000 150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</si>
  <si>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</si>
  <si>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 xml:space="preserve">Субсидии бюджетам муниципальных районов на реализацию мероприятий по обеспечению жильем молодых семей </t>
  </si>
  <si>
    <t xml:space="preserve">Субсидии бюджетам муниципальных районов на поддержку отрасли культуры 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</si>
  <si>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</si>
  <si>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</si>
  <si>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>2 02 25576 05 0000 150</t>
  </si>
  <si>
    <t xml:space="preserve"> 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</si>
  <si>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Субсидии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</si>
  <si>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 xml:space="preserve">Субсидии на содержание детей чабанов в образовательных организациях </t>
  </si>
  <si>
    <t>Субсидии на обеспечение специализированной коммунальной техникой предприятий жилищно-коммунального комплекса Республики Тыва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</si>
  <si>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</si>
  <si>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</si>
  <si>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2 02 30024 05 0000 150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</si>
  <si>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</si>
  <si>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2 02 35084 05 0000 150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</si>
  <si>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</si>
  <si>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</si>
  <si>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</si>
  <si>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Субвенции бюджетам муниципальных районов на оплату жилищно-коммунальных услуг отдельным категориям граждан</t>
  </si>
  <si>
    <t>2 02 35302 05 0000 150</t>
  </si>
  <si>
    <t>Субвенции бюджетам муниципальных районов на осуществление ежемесячных выплат на детей в возрасте от трех до семи  лет включительно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</si>
  <si>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</si>
  <si>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2 02 35573 05 0000 150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</si>
  <si>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</si>
  <si>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</si>
  <si>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Субвенции на мероприятия по проведению оздоровительной кампании детей</t>
  </si>
  <si>
    <t>Субвенции для предоставления льготы сельским специалистам по жилищно-коммунальным услугам</t>
  </si>
  <si>
    <t>Субвенции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</si>
  <si>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 xml:space="preserve">Субвенции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 </t>
  </si>
  <si>
    <t xml:space="preserve">Субвенции на осуществление переданных органам местного самоуправления Республики Тыва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 </t>
  </si>
  <si>
    <t>Субвенции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</si>
  <si>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Субвенции на осуществление государственных полномочий по образованию и организации деятельности комиссий по делам несовершеннолетних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</si>
  <si>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</si>
  <si>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Субвенции на реализацию Закона Республики Тыва «О погребении и похоронном деле в Республике Тыва»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</si>
  <si>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</si>
  <si>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 xml:space="preserve">Субвенции на осуществление переданных государственных полномочий
по организации мероприятий при осуществлении деятельности
по обращению с животными без владельцев
</t>
  </si>
  <si>
    <t>2 02 45303 05 0000 150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</si>
  <si>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</si>
  <si>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2 02 49999 05 0000 150</t>
  </si>
  <si>
    <t xml:space="preserve">Прочие межбюджетные трансферты, передаваемые бюджетам муниципальных районов (на организацию бесплатного питания отдельным категориям учащихся государственных и муниципальных образовательных учреждений Республики Тыва) </t>
  </si>
  <si>
    <t>ДОХОДЫ ОТ ОКАЗАНИЯ ПЛАТНЫХ УСЛУГ  И КОМПЕНСАЦИИ ЗАТРАТ ГОСУДАРСТВА</t>
  </si>
  <si>
    <t>Сумма</t>
  </si>
  <si>
    <t>Субсидии местным бюджетам на оплату услуг доступа к сети "Интернет" социально-значимых обьектов</t>
  </si>
  <si>
    <t>2 02 25599 05 0000 150</t>
  </si>
  <si>
    <t>Субсидии бюджетам муниципальных районов на софинансирование расходов имущества образовательных учреждений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</si>
  <si>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</si>
  <si>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Приложение 5</t>
  </si>
  <si>
    <t xml:space="preserve">к Решению Хурала представителей </t>
  </si>
  <si>
    <t xml:space="preserve">ПОСТУПЛЕНИЯ ДОХОДОВ В  БЮДЖЕТ МУНИЦИПАЛЬНОГО РАЙОНА         </t>
  </si>
  <si>
    <t>плановый период</t>
  </si>
  <si>
    <t>сумма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</si>
  <si>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</si>
  <si>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</si>
  <si>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</si>
  <si>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</si>
  <si>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 xml:space="preserve"> 1 07 04000 01 0000 110</t>
  </si>
  <si>
    <t xml:space="preserve">Сборы за пользование объектами животного мира и за пользование объектами водных биологических ресурсов </t>
  </si>
  <si>
    <r>
      <t xml:space="preserve">ДОХОДЫ ОТ ОКАЗАНИЯ ПЛАТНЫХ УСЛУГ </t>
    </r>
    <r>
      <rPr>
        <b/>
        <sz val="11"/>
        <color indexed="8"/>
        <rFont val="Times New Roman"/>
        <family val="1"/>
        <charset val="204"/>
      </rPr>
      <t xml:space="preserve"> И КОМПЕНСАЦИИ ЗАТРАТ ГОСУДАРСТВА</t>
    </r>
  </si>
  <si>
    <t>2 02 25511 05 0000 150</t>
  </si>
  <si>
    <t>2 02 35469 05 0000 150</t>
  </si>
  <si>
    <t>Субвенции бюджетам муниципальных районов на проведение Всероссийской переписи населения 2020 года</t>
  </si>
  <si>
    <r>
      <rPr>
        <b/>
        <sz val="10"/>
        <color rgb="FFFF0000"/>
        <rFont val="Times New Roman"/>
        <family val="1"/>
        <charset val="204"/>
      </rPr>
      <t xml:space="preserve">2 02 </t>
    </r>
    <r>
      <rPr>
        <sz val="10"/>
        <rFont val="Times New Roman"/>
        <family val="1"/>
        <charset val="204"/>
      </rPr>
      <t>00000 00 0000 000</t>
    </r>
  </si>
  <si>
    <r>
      <rPr>
        <b/>
        <sz val="10"/>
        <color rgb="FFFF0000"/>
        <rFont val="Times New Roman"/>
        <family val="1"/>
        <charset val="204"/>
      </rPr>
      <t xml:space="preserve">2 00 </t>
    </r>
    <r>
      <rPr>
        <b/>
        <sz val="10"/>
        <rFont val="Times New Roman"/>
        <family val="1"/>
        <charset val="204"/>
      </rPr>
      <t>00000 00 0000 000</t>
    </r>
  </si>
  <si>
    <t xml:space="preserve">Субсидии на подготовку проектов межевания земельных участков и на проведение кадастровых работ </t>
  </si>
  <si>
    <t>Приложение № 4</t>
  </si>
  <si>
    <t xml:space="preserve">к Решению Хурала представителей муниципального </t>
  </si>
  <si>
    <t xml:space="preserve">района  «Монгун-Тайгинский кожуун Республики Тыва» </t>
  </si>
  <si>
    <t>Межбюджетные трансферты, передаваемые бюджетам муниципальных районов на создание модельных муниципальных библиотек</t>
  </si>
  <si>
    <t>2 02 45454 05 0000 150</t>
  </si>
  <si>
    <t>2 03 05010 05 0000 150</t>
  </si>
  <si>
    <t>Республики Тыва" на 2024 год и на плановый период 2025 и 2026 годов"</t>
  </si>
  <si>
    <t xml:space="preserve">Субсидии на подготовку проектов межевания  земельных участков и на проведение кадастровых работ </t>
  </si>
  <si>
    <t>2 02 25179 05 0000 150</t>
  </si>
  <si>
    <t>Субсидии местным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 организациях</t>
  </si>
  <si>
    <t>Субсидии  на строительство жилья, предоставляемого по договору найма  жилого помещения, в рамках реализации государственной программы "Компдексное развитие сельских территорий"</t>
  </si>
  <si>
    <t xml:space="preserve">Субвенций местным бюджетам на содержание специалистов, осуществляющих переданные полномочия Республики Тыва по опеке и попечительству на 2024 год </t>
  </si>
  <si>
    <t xml:space="preserve">субвенций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родителям, на 2024 год </t>
  </si>
  <si>
    <t xml:space="preserve"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
</t>
  </si>
  <si>
    <t xml:space="preserve"> Республики Тыва" на 2024 год и на плановый период 2025 и 2026 годов"</t>
  </si>
  <si>
    <t>"МОНГУН-ТАЙГИНСКИЙ КОЖУУН РЕСПУБЛИКИ ТЫВА" НА 2024 ГОД</t>
  </si>
  <si>
    <t>№____ от "____"________2023 г</t>
  </si>
  <si>
    <t>"МОНГУН-ТАЙГИНСКИЙ КОЖУУН РЕСПУБЛИКИ ТЫВА" НА ПЛАНОВЫЙ ПЕРИОД 2025 И 2026 ГОДОВ</t>
  </si>
  <si>
    <t>2025 год</t>
  </si>
  <si>
    <t>2026 год</t>
  </si>
  <si>
    <t>2 02 30027 05 0000 150</t>
  </si>
  <si>
    <t xml:space="preserve">федеральный бюджет </t>
  </si>
  <si>
    <t>республиканский бюджет</t>
  </si>
  <si>
    <t xml:space="preserve">Субвенции на релизацию общеобразовательных учреждений </t>
  </si>
  <si>
    <t>Субвенции на релизацию общеобразовательных учреждений (учебные расходы)</t>
  </si>
  <si>
    <t xml:space="preserve">Субвенции на релизацию дошкольных общеобразовательных учреждений </t>
  </si>
  <si>
    <t>Субвенции на релизацию дошкольных общеобразовательных учреждений (учебные расходы)</t>
  </si>
  <si>
    <t>изменение +-</t>
  </si>
  <si>
    <t>Измененная сумма 2025 г</t>
  </si>
  <si>
    <t>Измененная сумма 2026 г</t>
  </si>
  <si>
    <t xml:space="preserve">Сумма </t>
  </si>
  <si>
    <t>(+:-)</t>
  </si>
  <si>
    <t xml:space="preserve">«О внесении изменении  бюджет муниципального района «Монгун-Тайгинский кожуун </t>
  </si>
  <si>
    <t>от"___"_________2024 г №____</t>
  </si>
  <si>
    <t>"О внесении изменении  бюджет муниципального района "Монгун-Тайгинский кожуун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</si>
</sst>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р_._-;\-* #,##0.00_р_._-;_-* &quot;-&quot;??_р_._-;_-@_-"/>
    <numFmt numFmtId="165" formatCode="[$-F800]dddd\,\ mmmm\ dd\,\ yyyy"/>
    <numFmt numFmtId="166" formatCode="#,##0.0_ ;[Red]\-#,##0.0\ "/>
    <numFmt numFmtId="167" formatCode="_(* #,##0.00_);_(* \(#,##0.00\);_(* &quot;-&quot;??_);_(@_)"/>
    <numFmt numFmtId="168" formatCode="&quot;Да&quot;;&quot;Да&quot;;&quot;Нет&quot;"/>
    <numFmt numFmtId="169" formatCode="#,##0.000000_ ;[Red]\-#,##0.000000\ "/>
    <numFmt numFmtId="170" formatCode="#,##0.000_ ;[Red]\-#,##0.000\ "/>
    <numFmt numFmtId="171" formatCode="0.000"/>
    <numFmt numFmtId="172" formatCode="#,##0.0"/>
    <numFmt numFmtId="173" formatCode="#,##0.0000000000_ ;[Red]\-#,##0.0000000000\ "/>
    <numFmt numFmtId="174" formatCode="#,##0.000"/>
    <numFmt numFmtId="175" formatCode="#,##0.00000_ ;[Red]\-#,##0.00000\ "/>
  </numFmts>
  <fonts count="41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2"/>
      <name val="Times New Roman Cyr"/>
      <family val="1"/>
      <charset val="204"/>
    </font>
    <font>
      <b/>
      <sz val="10"/>
      <color rgb="FFFF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0" fontId="2" fillId="0" borderId="0"/>
    <xf numFmtId="167" fontId="3" fillId="0" borderId="0" applyFont="0" applyFill="0" applyBorder="0" applyAlignment="0" applyProtection="0"/>
    <xf numFmtId="0" fontId="3" fillId="0" borderId="0"/>
    <xf numFmtId="0" fontId="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" applyNumberFormat="0" applyAlignment="0" applyProtection="0"/>
    <xf numFmtId="0" fontId="15" fillId="10" borderId="2" applyNumberFormat="0" applyAlignment="0" applyProtection="0"/>
    <xf numFmtId="0" fontId="16" fillId="1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5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9" fillId="15" borderId="0" applyNumberFormat="0" applyBorder="0" applyAlignment="0" applyProtection="0"/>
    <xf numFmtId="0" fontId="3" fillId="0" borderId="0"/>
  </cellStyleXfs>
  <cellXfs count="177">
    <xf numFmtId="0" fontId="0" fillId="0" borderId="0" xfId="0"/>
    <xf numFmtId="0" fontId="5" fillId="0" borderId="0" xfId="2" applyFont="1" applyFill="1"/>
    <xf numFmtId="165" fontId="5" fillId="0" borderId="0" xfId="2" applyNumberFormat="1" applyFont="1" applyFill="1"/>
    <xf numFmtId="0" fontId="6" fillId="0" borderId="0" xfId="2" applyFont="1" applyFill="1"/>
    <xf numFmtId="166" fontId="7" fillId="0" borderId="0" xfId="2" applyNumberFormat="1" applyFont="1" applyFill="1" applyAlignment="1">
      <alignment horizontal="left" vertical="center"/>
    </xf>
    <xf numFmtId="0" fontId="7" fillId="0" borderId="0" xfId="2" applyFont="1" applyFill="1"/>
    <xf numFmtId="0" fontId="6" fillId="0" borderId="0" xfId="4" applyFont="1" applyFill="1"/>
    <xf numFmtId="0" fontId="5" fillId="0" borderId="0" xfId="4" applyFont="1" applyFill="1"/>
    <xf numFmtId="0" fontId="12" fillId="0" borderId="0" xfId="4" applyFont="1" applyFill="1"/>
    <xf numFmtId="166" fontId="5" fillId="0" borderId="0" xfId="2" applyNumberFormat="1" applyFont="1" applyFill="1" applyBorder="1"/>
    <xf numFmtId="0" fontId="2" fillId="0" borderId="0" xfId="1" applyFill="1"/>
    <xf numFmtId="0" fontId="9" fillId="0" borderId="0" xfId="1" applyFont="1" applyFill="1" applyBorder="1"/>
    <xf numFmtId="166" fontId="2" fillId="0" borderId="0" xfId="1" applyNumberFormat="1" applyFont="1" applyFill="1"/>
    <xf numFmtId="0" fontId="2" fillId="0" borderId="0" xfId="1" applyFont="1" applyFill="1"/>
    <xf numFmtId="0" fontId="5" fillId="0" borderId="0" xfId="4" applyFont="1" applyFill="1" applyAlignment="1">
      <alignment vertical="top"/>
    </xf>
    <xf numFmtId="0" fontId="6" fillId="16" borderId="0" xfId="4" applyFont="1" applyFill="1" applyAlignment="1">
      <alignment vertical="top"/>
    </xf>
    <xf numFmtId="0" fontId="6" fillId="0" borderId="0" xfId="2" applyFont="1" applyFill="1" applyAlignment="1">
      <alignment wrapText="1"/>
    </xf>
    <xf numFmtId="0" fontId="5" fillId="0" borderId="0" xfId="2" applyFont="1" applyFill="1" applyAlignment="1">
      <alignment wrapText="1"/>
    </xf>
    <xf numFmtId="0" fontId="30" fillId="0" borderId="10" xfId="2" applyFont="1" applyFill="1" applyBorder="1" applyAlignment="1">
      <alignment horizontal="left" vertical="top" wrapText="1"/>
    </xf>
    <xf numFmtId="0" fontId="31" fillId="0" borderId="10" xfId="4" applyFont="1" applyFill="1" applyBorder="1" applyAlignment="1">
      <alignment horizontal="left" vertical="top" wrapText="1"/>
    </xf>
    <xf numFmtId="0" fontId="10" fillId="0" borderId="10" xfId="4" applyFont="1" applyFill="1" applyBorder="1" applyAlignment="1">
      <alignment horizontal="left" vertical="top" wrapText="1"/>
    </xf>
    <xf numFmtId="0" fontId="5" fillId="0" borderId="10" xfId="0" applyNumberFormat="1" applyFont="1" applyFill="1" applyBorder="1" applyAlignment="1">
      <alignment horizontal="left" vertical="top" wrapText="1"/>
    </xf>
    <xf numFmtId="0" fontId="34" fillId="0" borderId="10" xfId="23" applyFont="1" applyFill="1" applyBorder="1" applyAlignment="1">
      <alignment horizontal="left" vertical="top" wrapText="1"/>
    </xf>
    <xf numFmtId="0" fontId="9" fillId="16" borderId="10" xfId="2" applyFont="1" applyFill="1" applyBorder="1" applyAlignment="1" applyProtection="1">
      <alignment horizontal="left" vertical="top" wrapText="1"/>
      <protection locked="0"/>
    </xf>
    <xf numFmtId="0" fontId="5" fillId="16" borderId="10" xfId="4" applyFont="1" applyFill="1" applyBorder="1" applyAlignment="1" applyProtection="1">
      <alignment horizontal="left" vertical="top" wrapText="1"/>
      <protection locked="0"/>
    </xf>
    <xf numFmtId="0" fontId="9" fillId="0" borderId="10" xfId="2" applyFont="1" applyFill="1" applyBorder="1" applyAlignment="1" applyProtection="1">
      <alignment horizontal="left" vertical="top" wrapText="1"/>
      <protection locked="0"/>
    </xf>
    <xf numFmtId="0" fontId="5" fillId="0" borderId="10" xfId="4" applyFont="1" applyFill="1" applyBorder="1" applyAlignment="1" applyProtection="1">
      <alignment horizontal="left" vertical="top" wrapText="1"/>
      <protection locked="0"/>
    </xf>
    <xf numFmtId="0" fontId="5" fillId="0" borderId="10" xfId="30" applyNumberFormat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32" fillId="0" borderId="10" xfId="5" applyFont="1" applyFill="1" applyBorder="1" applyAlignment="1">
      <alignment horizontal="left" vertical="top" wrapText="1"/>
    </xf>
    <xf numFmtId="0" fontId="10" fillId="0" borderId="10" xfId="4" applyFont="1" applyFill="1" applyBorder="1" applyAlignment="1" applyProtection="1">
      <alignment horizontal="left" vertical="top" wrapText="1"/>
      <protection locked="0"/>
    </xf>
    <xf numFmtId="0" fontId="6" fillId="0" borderId="10" xfId="2" applyFont="1" applyFill="1" applyBorder="1" applyAlignment="1">
      <alignment horizontal="left" vertical="top" wrapText="1"/>
    </xf>
    <xf numFmtId="0" fontId="11" fillId="0" borderId="10" xfId="2" applyFont="1" applyFill="1" applyBorder="1" applyAlignment="1">
      <alignment horizontal="left" vertical="top" wrapText="1"/>
    </xf>
    <xf numFmtId="0" fontId="6" fillId="0" borderId="10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left" vertical="top" wrapText="1"/>
    </xf>
    <xf numFmtId="0" fontId="9" fillId="0" borderId="10" xfId="2" applyFont="1" applyFill="1" applyBorder="1" applyAlignment="1">
      <alignment horizontal="left" vertical="top" wrapText="1"/>
    </xf>
    <xf numFmtId="0" fontId="5" fillId="0" borderId="10" xfId="2" applyFont="1" applyFill="1" applyBorder="1" applyAlignment="1">
      <alignment horizontal="left" vertical="top" wrapText="1"/>
    </xf>
    <xf numFmtId="0" fontId="33" fillId="0" borderId="10" xfId="0" applyFont="1" applyFill="1" applyBorder="1" applyAlignment="1">
      <alignment horizontal="left" vertical="top" wrapText="1"/>
    </xf>
    <xf numFmtId="1" fontId="9" fillId="0" borderId="10" xfId="2" applyNumberFormat="1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1" fontId="9" fillId="0" borderId="10" xfId="0" applyNumberFormat="1" applyFont="1" applyFill="1" applyBorder="1" applyAlignment="1" applyProtection="1">
      <alignment horizontal="left" vertical="top"/>
      <protection locked="0"/>
    </xf>
    <xf numFmtId="0" fontId="34" fillId="0" borderId="10" xfId="0" applyFont="1" applyFill="1" applyBorder="1" applyAlignment="1">
      <alignment horizontal="left" vertical="top"/>
    </xf>
    <xf numFmtId="0" fontId="11" fillId="0" borderId="10" xfId="4" applyFont="1" applyFill="1" applyBorder="1" applyAlignment="1">
      <alignment horizontal="left" vertical="top" wrapText="1"/>
    </xf>
    <xf numFmtId="49" fontId="36" fillId="16" borderId="10" xfId="0" applyNumberFormat="1" applyFont="1" applyFill="1" applyBorder="1" applyAlignment="1">
      <alignment horizontal="left" vertical="top"/>
    </xf>
    <xf numFmtId="0" fontId="11" fillId="16" borderId="10" xfId="0" quotePrefix="1" applyNumberFormat="1" applyFont="1" applyFill="1" applyBorder="1" applyAlignment="1">
      <alignment horizontal="left" vertical="top" wrapText="1"/>
    </xf>
    <xf numFmtId="49" fontId="35" fillId="16" borderId="10" xfId="0" applyNumberFormat="1" applyFont="1" applyFill="1" applyBorder="1" applyAlignment="1">
      <alignment horizontal="left" vertical="top"/>
    </xf>
    <xf numFmtId="0" fontId="10" fillId="16" borderId="10" xfId="0" quotePrefix="1" applyNumberFormat="1" applyFont="1" applyFill="1" applyBorder="1" applyAlignment="1">
      <alignment horizontal="left" vertical="top" wrapText="1"/>
    </xf>
    <xf numFmtId="0" fontId="9" fillId="0" borderId="10" xfId="1" applyFont="1" applyFill="1" applyBorder="1" applyAlignment="1">
      <alignment horizontal="left" vertical="top"/>
    </xf>
    <xf numFmtId="0" fontId="9" fillId="0" borderId="1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right" vertical="center" wrapText="1"/>
    </xf>
    <xf numFmtId="0" fontId="5" fillId="0" borderId="0" xfId="2" applyFont="1" applyFill="1" applyAlignment="1">
      <alignment horizontal="justify" wrapText="1"/>
    </xf>
    <xf numFmtId="0" fontId="37" fillId="0" borderId="10" xfId="2" applyFont="1" applyFill="1" applyBorder="1" applyAlignment="1">
      <alignment horizontal="center" vertical="top" wrapText="1"/>
    </xf>
    <xf numFmtId="0" fontId="8" fillId="0" borderId="10" xfId="2" applyFont="1" applyFill="1" applyBorder="1" applyAlignment="1">
      <alignment horizontal="center" vertical="center" wrapText="1"/>
    </xf>
    <xf numFmtId="0" fontId="37" fillId="0" borderId="10" xfId="2" applyFont="1" applyFill="1" applyBorder="1" applyAlignment="1">
      <alignment horizontal="center" wrapText="1"/>
    </xf>
    <xf numFmtId="166" fontId="38" fillId="0" borderId="0" xfId="2" applyNumberFormat="1" applyFont="1" applyFill="1" applyAlignment="1">
      <alignment horizontal="left" vertical="center"/>
    </xf>
    <xf numFmtId="0" fontId="37" fillId="0" borderId="0" xfId="2" applyFont="1" applyFill="1"/>
    <xf numFmtId="169" fontId="5" fillId="0" borderId="0" xfId="2" applyNumberFormat="1" applyFont="1" applyFill="1" applyAlignment="1">
      <alignment horizontal="justify" wrapText="1"/>
    </xf>
    <xf numFmtId="0" fontId="5" fillId="0" borderId="0" xfId="4" applyFont="1" applyFill="1" applyBorder="1" applyAlignment="1">
      <alignment horizontal="center"/>
    </xf>
    <xf numFmtId="0" fontId="5" fillId="0" borderId="0" xfId="30" applyFont="1" applyFill="1" applyBorder="1"/>
    <xf numFmtId="0" fontId="5" fillId="0" borderId="0" xfId="2" applyFont="1" applyFill="1" applyBorder="1"/>
    <xf numFmtId="0" fontId="5" fillId="0" borderId="0" xfId="4" applyFont="1" applyFill="1" applyBorder="1" applyAlignment="1"/>
    <xf numFmtId="0" fontId="2" fillId="0" borderId="0" xfId="1"/>
    <xf numFmtId="0" fontId="6" fillId="0" borderId="0" xfId="2" applyFont="1" applyFill="1" applyBorder="1"/>
    <xf numFmtId="0" fontId="5" fillId="2" borderId="0" xfId="2" applyFont="1" applyFill="1" applyBorder="1" applyAlignment="1"/>
    <xf numFmtId="0" fontId="6" fillId="0" borderId="11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left" vertical="center"/>
    </xf>
    <xf numFmtId="0" fontId="6" fillId="2" borderId="10" xfId="2" applyFont="1" applyFill="1" applyBorder="1" applyAlignment="1">
      <alignment horizontal="center" vertical="center" wrapText="1"/>
    </xf>
    <xf numFmtId="0" fontId="37" fillId="0" borderId="10" xfId="2" applyFont="1" applyFill="1" applyBorder="1" applyAlignment="1">
      <alignment horizontal="center"/>
    </xf>
    <xf numFmtId="0" fontId="37" fillId="2" borderId="10" xfId="2" applyFont="1" applyFill="1" applyBorder="1" applyAlignment="1">
      <alignment horizontal="center"/>
    </xf>
    <xf numFmtId="166" fontId="38" fillId="0" borderId="0" xfId="2" applyNumberFormat="1" applyFont="1" applyFill="1" applyBorder="1" applyAlignment="1">
      <alignment horizontal="left" vertical="center"/>
    </xf>
    <xf numFmtId="0" fontId="38" fillId="0" borderId="0" xfId="2" applyFont="1" applyFill="1" applyBorder="1"/>
    <xf numFmtId="0" fontId="6" fillId="0" borderId="10" xfId="2" applyFont="1" applyFill="1" applyBorder="1" applyAlignment="1">
      <alignment horizontal="center" vertical="top" wrapText="1"/>
    </xf>
    <xf numFmtId="0" fontId="6" fillId="0" borderId="10" xfId="2" applyFont="1" applyFill="1" applyBorder="1" applyAlignment="1">
      <alignment vertical="top" wrapText="1"/>
    </xf>
    <xf numFmtId="0" fontId="7" fillId="0" borderId="0" xfId="2" applyFont="1" applyFill="1" applyBorder="1"/>
    <xf numFmtId="0" fontId="5" fillId="0" borderId="10" xfId="2" applyFont="1" applyFill="1" applyBorder="1" applyAlignment="1">
      <alignment horizontal="center" vertical="top" wrapText="1"/>
    </xf>
    <xf numFmtId="0" fontId="5" fillId="0" borderId="10" xfId="2" applyFont="1" applyFill="1" applyBorder="1" applyAlignment="1">
      <alignment vertical="top" wrapText="1"/>
    </xf>
    <xf numFmtId="1" fontId="5" fillId="0" borderId="10" xfId="2" applyNumberFormat="1" applyFont="1" applyFill="1" applyBorder="1" applyAlignment="1">
      <alignment horizontal="center" vertical="top" wrapText="1"/>
    </xf>
    <xf numFmtId="0" fontId="10" fillId="0" borderId="10" xfId="2" applyFont="1" applyFill="1" applyBorder="1" applyAlignment="1">
      <alignment vertical="top" wrapText="1"/>
    </xf>
    <xf numFmtId="0" fontId="11" fillId="0" borderId="10" xfId="2" applyFont="1" applyFill="1" applyBorder="1" applyAlignment="1">
      <alignment vertical="top" wrapText="1"/>
    </xf>
    <xf numFmtId="3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wrapText="1"/>
    </xf>
    <xf numFmtId="0" fontId="11" fillId="0" borderId="10" xfId="2" applyFont="1" applyFill="1" applyBorder="1" applyAlignment="1">
      <alignment horizontal="justify" vertical="top"/>
    </xf>
    <xf numFmtId="0" fontId="10" fillId="0" borderId="10" xfId="2" applyFont="1" applyFill="1" applyBorder="1" applyAlignment="1">
      <alignment horizontal="justify" vertical="top"/>
    </xf>
    <xf numFmtId="0" fontId="11" fillId="0" borderId="10" xfId="4" applyFont="1" applyFill="1" applyBorder="1" applyAlignment="1">
      <alignment horizontal="justify" vertical="top" wrapText="1"/>
    </xf>
    <xf numFmtId="0" fontId="10" fillId="0" borderId="10" xfId="4" applyFont="1" applyFill="1" applyBorder="1" applyAlignment="1">
      <alignment vertical="top" wrapText="1"/>
    </xf>
    <xf numFmtId="0" fontId="32" fillId="0" borderId="10" xfId="2" applyFont="1" applyFill="1" applyBorder="1" applyAlignment="1">
      <alignment horizontal="center" vertical="top" wrapText="1"/>
    </xf>
    <xf numFmtId="0" fontId="31" fillId="0" borderId="10" xfId="4" applyFont="1" applyFill="1" applyBorder="1" applyAlignment="1">
      <alignment vertical="top" wrapText="1"/>
    </xf>
    <xf numFmtId="0" fontId="33" fillId="0" borderId="10" xfId="0" applyFont="1" applyFill="1" applyBorder="1" applyAlignment="1">
      <alignment horizontal="center" vertical="top"/>
    </xf>
    <xf numFmtId="0" fontId="10" fillId="0" borderId="10" xfId="4" applyFont="1" applyFill="1" applyBorder="1" applyAlignment="1">
      <alignment vertical="center" wrapText="1"/>
    </xf>
    <xf numFmtId="0" fontId="5" fillId="0" borderId="10" xfId="2" applyFont="1" applyFill="1" applyBorder="1" applyAlignment="1" applyProtection="1">
      <alignment horizontal="center" vertical="top" wrapText="1"/>
      <protection locked="0"/>
    </xf>
    <xf numFmtId="0" fontId="5" fillId="0" borderId="10" xfId="0" applyNumberFormat="1" applyFont="1" applyFill="1" applyBorder="1" applyAlignment="1">
      <alignment horizontal="justify" vertical="top" wrapText="1"/>
    </xf>
    <xf numFmtId="0" fontId="33" fillId="0" borderId="10" xfId="23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49" fontId="11" fillId="16" borderId="10" xfId="0" applyNumberFormat="1" applyFont="1" applyFill="1" applyBorder="1" applyAlignment="1">
      <alignment horizontal="left" vertical="top"/>
    </xf>
    <xf numFmtId="49" fontId="10" fillId="16" borderId="10" xfId="0" applyNumberFormat="1" applyFont="1" applyFill="1" applyBorder="1" applyAlignment="1">
      <alignment horizontal="left" vertical="top"/>
    </xf>
    <xf numFmtId="0" fontId="5" fillId="0" borderId="10" xfId="0" applyNumberFormat="1" applyFont="1" applyFill="1" applyBorder="1" applyAlignment="1">
      <alignment vertical="top" wrapText="1"/>
    </xf>
    <xf numFmtId="0" fontId="5" fillId="0" borderId="10" xfId="30" applyNumberFormat="1" applyFont="1" applyFill="1" applyBorder="1" applyAlignment="1">
      <alignment horizontal="justify" vertical="top" wrapText="1"/>
    </xf>
    <xf numFmtId="171" fontId="5" fillId="0" borderId="0" xfId="4" applyNumberFormat="1" applyFont="1" applyFill="1"/>
    <xf numFmtId="0" fontId="32" fillId="0" borderId="10" xfId="5" applyFont="1" applyFill="1" applyBorder="1" applyAlignment="1">
      <alignment vertical="top" wrapText="1"/>
    </xf>
    <xf numFmtId="0" fontId="10" fillId="0" borderId="10" xfId="4" applyFont="1" applyFill="1" applyBorder="1" applyAlignment="1" applyProtection="1">
      <alignment vertical="top" wrapText="1"/>
      <protection locked="0"/>
    </xf>
    <xf numFmtId="0" fontId="11" fillId="0" borderId="10" xfId="2" applyFont="1" applyFill="1" applyBorder="1" applyAlignment="1">
      <alignment horizontal="justify" wrapText="1"/>
    </xf>
    <xf numFmtId="0" fontId="6" fillId="0" borderId="0" xfId="2" applyFont="1" applyFill="1" applyAlignment="1"/>
    <xf numFmtId="173" fontId="2" fillId="2" borderId="0" xfId="1" applyNumberFormat="1" applyFont="1" applyFill="1" applyAlignment="1">
      <alignment horizontal="right"/>
    </xf>
    <xf numFmtId="0" fontId="5" fillId="0" borderId="0" xfId="2" applyFont="1" applyFill="1" applyBorder="1" applyAlignment="1">
      <alignment horizontal="justify"/>
    </xf>
    <xf numFmtId="0" fontId="6" fillId="0" borderId="10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172" fontId="5" fillId="0" borderId="0" xfId="0" applyNumberFormat="1" applyFont="1" applyFill="1" applyBorder="1" applyAlignment="1">
      <alignment horizontal="right" vertical="center"/>
    </xf>
    <xf numFmtId="0" fontId="5" fillId="0" borderId="10" xfId="23" applyFont="1" applyFill="1" applyBorder="1" applyAlignment="1">
      <alignment horizontal="center" vertical="top" wrapText="1"/>
    </xf>
    <xf numFmtId="170" fontId="9" fillId="0" borderId="10" xfId="1" applyNumberFormat="1" applyFont="1" applyFill="1" applyBorder="1" applyAlignment="1">
      <alignment horizontal="left" vertical="top" wrapText="1"/>
    </xf>
    <xf numFmtId="170" fontId="6" fillId="2" borderId="10" xfId="3" applyNumberFormat="1" applyFont="1" applyFill="1" applyBorder="1" applyAlignment="1">
      <alignment vertical="center" wrapText="1"/>
    </xf>
    <xf numFmtId="170" fontId="6" fillId="2" borderId="10" xfId="3" applyNumberFormat="1" applyFont="1" applyFill="1" applyBorder="1" applyAlignment="1">
      <alignment horizontal="right" vertical="center" wrapText="1"/>
    </xf>
    <xf numFmtId="170" fontId="5" fillId="2" borderId="10" xfId="3" applyNumberFormat="1" applyFont="1" applyFill="1" applyBorder="1" applyAlignment="1">
      <alignment horizontal="right" vertical="center" wrapText="1"/>
    </xf>
    <xf numFmtId="170" fontId="5" fillId="2" borderId="10" xfId="3" applyNumberFormat="1" applyFont="1" applyFill="1" applyBorder="1" applyAlignment="1">
      <alignment vertical="center" wrapText="1"/>
    </xf>
    <xf numFmtId="170" fontId="10" fillId="2" borderId="10" xfId="3" applyNumberFormat="1" applyFont="1" applyFill="1" applyBorder="1" applyAlignment="1">
      <alignment vertical="center" wrapText="1"/>
    </xf>
    <xf numFmtId="170" fontId="10" fillId="2" borderId="10" xfId="3" applyNumberFormat="1" applyFont="1" applyFill="1" applyBorder="1" applyAlignment="1">
      <alignment horizontal="right" vertical="center" wrapText="1"/>
    </xf>
    <xf numFmtId="170" fontId="11" fillId="2" borderId="10" xfId="3" applyNumberFormat="1" applyFont="1" applyFill="1" applyBorder="1" applyAlignment="1">
      <alignment vertical="center" wrapText="1"/>
    </xf>
    <xf numFmtId="170" fontId="11" fillId="2" borderId="10" xfId="3" applyNumberFormat="1" applyFont="1" applyFill="1" applyBorder="1" applyAlignment="1">
      <alignment horizontal="right" vertical="center" wrapText="1"/>
    </xf>
    <xf numFmtId="170" fontId="6" fillId="2" borderId="10" xfId="4" applyNumberFormat="1" applyFont="1" applyFill="1" applyBorder="1" applyAlignment="1">
      <alignment horizontal="right" vertical="center"/>
    </xf>
    <xf numFmtId="170" fontId="5" fillId="2" borderId="10" xfId="4" applyNumberFormat="1" applyFont="1" applyFill="1" applyBorder="1" applyAlignment="1">
      <alignment horizontal="right" vertical="center"/>
    </xf>
    <xf numFmtId="170" fontId="5" fillId="2" borderId="10" xfId="0" applyNumberFormat="1" applyFont="1" applyFill="1" applyBorder="1" applyAlignment="1">
      <alignment horizontal="right" vertical="center"/>
    </xf>
    <xf numFmtId="170" fontId="6" fillId="2" borderId="10" xfId="0" applyNumberFormat="1" applyFont="1" applyFill="1" applyBorder="1" applyAlignment="1">
      <alignment horizontal="right" vertical="top"/>
    </xf>
    <xf numFmtId="170" fontId="5" fillId="2" borderId="10" xfId="0" applyNumberFormat="1" applyFont="1" applyFill="1" applyBorder="1" applyAlignment="1">
      <alignment horizontal="right" vertical="top"/>
    </xf>
    <xf numFmtId="170" fontId="5" fillId="2" borderId="10" xfId="0" applyNumberFormat="1" applyFont="1" applyFill="1" applyBorder="1" applyAlignment="1">
      <alignment vertical="center"/>
    </xf>
    <xf numFmtId="170" fontId="9" fillId="2" borderId="10" xfId="0" applyNumberFormat="1" applyFont="1" applyFill="1" applyBorder="1" applyAlignment="1">
      <alignment horizontal="right" vertical="center"/>
    </xf>
    <xf numFmtId="170" fontId="6" fillId="2" borderId="10" xfId="4" applyNumberFormat="1" applyFont="1" applyFill="1" applyBorder="1" applyAlignment="1">
      <alignment horizontal="right"/>
    </xf>
    <xf numFmtId="0" fontId="5" fillId="17" borderId="10" xfId="0" applyNumberFormat="1" applyFont="1" applyFill="1" applyBorder="1" applyAlignment="1">
      <alignment horizontal="left" vertical="top" wrapText="1"/>
    </xf>
    <xf numFmtId="0" fontId="9" fillId="2" borderId="10" xfId="2" applyFont="1" applyFill="1" applyBorder="1" applyAlignment="1">
      <alignment horizontal="left" vertical="top" wrapText="1"/>
    </xf>
    <xf numFmtId="0" fontId="5" fillId="2" borderId="10" xfId="0" applyNumberFormat="1" applyFont="1" applyFill="1" applyBorder="1" applyAlignment="1">
      <alignment horizontal="left" vertical="top" wrapText="1"/>
    </xf>
    <xf numFmtId="0" fontId="5" fillId="17" borderId="10" xfId="2" applyFont="1" applyFill="1" applyBorder="1" applyAlignment="1" applyProtection="1">
      <alignment horizontal="center" vertical="top" wrapText="1"/>
      <protection locked="0"/>
    </xf>
    <xf numFmtId="0" fontId="5" fillId="17" borderId="10" xfId="4" applyFont="1" applyFill="1" applyBorder="1" applyAlignment="1" applyProtection="1">
      <alignment vertical="top" wrapText="1"/>
      <protection locked="0"/>
    </xf>
    <xf numFmtId="170" fontId="5" fillId="17" borderId="10" xfId="4" applyNumberFormat="1" applyFont="1" applyFill="1" applyBorder="1" applyAlignment="1">
      <alignment horizontal="right" vertical="center"/>
    </xf>
    <xf numFmtId="0" fontId="9" fillId="17" borderId="10" xfId="2" applyFont="1" applyFill="1" applyBorder="1" applyAlignment="1" applyProtection="1">
      <alignment horizontal="center" vertical="top" wrapText="1"/>
      <protection locked="0"/>
    </xf>
    <xf numFmtId="0" fontId="5" fillId="17" borderId="10" xfId="4" applyFont="1" applyFill="1" applyBorder="1" applyAlignment="1" applyProtection="1">
      <alignment horizontal="left" vertical="top" wrapText="1"/>
      <protection locked="0"/>
    </xf>
    <xf numFmtId="0" fontId="5" fillId="17" borderId="10" xfId="0" applyFont="1" applyFill="1" applyBorder="1" applyAlignment="1">
      <alignment horizontal="left" vertical="top" wrapText="1"/>
    </xf>
    <xf numFmtId="174" fontId="4" fillId="0" borderId="10" xfId="0" applyNumberFormat="1" applyFont="1" applyFill="1" applyBorder="1" applyAlignment="1">
      <alignment horizontal="right"/>
    </xf>
    <xf numFmtId="174" fontId="5" fillId="0" borderId="10" xfId="3" applyNumberFormat="1" applyFont="1" applyFill="1" applyBorder="1" applyAlignment="1">
      <alignment horizontal="right" vertical="center" wrapText="1"/>
    </xf>
    <xf numFmtId="166" fontId="38" fillId="0" borderId="10" xfId="2" applyNumberFormat="1" applyFont="1" applyFill="1" applyBorder="1" applyAlignment="1">
      <alignment horizontal="left" vertical="center"/>
    </xf>
    <xf numFmtId="175" fontId="5" fillId="0" borderId="10" xfId="2" applyNumberFormat="1" applyFont="1" applyFill="1" applyBorder="1" applyAlignment="1">
      <alignment horizontal="center" vertical="center"/>
    </xf>
    <xf numFmtId="175" fontId="5" fillId="0" borderId="10" xfId="4" applyNumberFormat="1" applyFont="1" applyFill="1" applyBorder="1" applyAlignment="1">
      <alignment horizontal="center" vertical="center"/>
    </xf>
    <xf numFmtId="175" fontId="12" fillId="0" borderId="10" xfId="4" applyNumberFormat="1" applyFont="1" applyFill="1" applyBorder="1" applyAlignment="1">
      <alignment horizontal="center" vertical="center"/>
    </xf>
    <xf numFmtId="175" fontId="6" fillId="0" borderId="10" xfId="3" applyNumberFormat="1" applyFont="1" applyFill="1" applyBorder="1" applyAlignment="1">
      <alignment horizontal="center" vertical="center" wrapText="1"/>
    </xf>
    <xf numFmtId="175" fontId="5" fillId="0" borderId="10" xfId="3" applyNumberFormat="1" applyFont="1" applyFill="1" applyBorder="1" applyAlignment="1">
      <alignment horizontal="center" vertical="center" wrapText="1"/>
    </xf>
    <xf numFmtId="175" fontId="10" fillId="0" borderId="10" xfId="3" applyNumberFormat="1" applyFont="1" applyFill="1" applyBorder="1" applyAlignment="1">
      <alignment horizontal="center" vertical="center" wrapText="1"/>
    </xf>
    <xf numFmtId="175" fontId="11" fillId="0" borderId="10" xfId="3" applyNumberFormat="1" applyFont="1" applyFill="1" applyBorder="1" applyAlignment="1">
      <alignment horizontal="center" vertical="center" wrapText="1"/>
    </xf>
    <xf numFmtId="175" fontId="6" fillId="0" borderId="10" xfId="4" applyNumberFormat="1" applyFont="1" applyFill="1" applyBorder="1" applyAlignment="1">
      <alignment horizontal="center" vertical="center"/>
    </xf>
    <xf numFmtId="175" fontId="32" fillId="0" borderId="10" xfId="4" applyNumberFormat="1" applyFont="1" applyFill="1" applyBorder="1" applyAlignment="1">
      <alignment horizontal="center" vertical="center"/>
    </xf>
    <xf numFmtId="175" fontId="5" fillId="2" borderId="10" xfId="4" applyNumberFormat="1" applyFont="1" applyFill="1" applyBorder="1" applyAlignment="1">
      <alignment horizontal="center" vertical="center"/>
    </xf>
    <xf numFmtId="175" fontId="5" fillId="0" borderId="10" xfId="0" applyNumberFormat="1" applyFont="1" applyFill="1" applyBorder="1" applyAlignment="1">
      <alignment horizontal="center" vertical="center"/>
    </xf>
    <xf numFmtId="175" fontId="9" fillId="0" borderId="10" xfId="0" applyNumberFormat="1" applyFont="1" applyFill="1" applyBorder="1" applyAlignment="1">
      <alignment horizontal="center" vertical="center"/>
    </xf>
    <xf numFmtId="175" fontId="5" fillId="16" borderId="10" xfId="4" applyNumberFormat="1" applyFont="1" applyFill="1" applyBorder="1" applyAlignment="1" applyProtection="1">
      <alignment horizontal="center" vertical="center" wrapText="1"/>
      <protection locked="0"/>
    </xf>
    <xf numFmtId="175" fontId="11" fillId="16" borderId="10" xfId="0" quotePrefix="1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right" vertical="top" wrapText="1"/>
    </xf>
    <xf numFmtId="0" fontId="6" fillId="0" borderId="0" xfId="2" applyFont="1" applyFill="1" applyBorder="1" applyAlignment="1">
      <alignment horizontal="center"/>
    </xf>
    <xf numFmtId="170" fontId="7" fillId="0" borderId="0" xfId="2" applyNumberFormat="1" applyFont="1" applyFill="1" applyAlignment="1">
      <alignment horizontal="left" vertical="center"/>
    </xf>
    <xf numFmtId="0" fontId="6" fillId="2" borderId="10" xfId="2" applyFont="1" applyFill="1" applyBorder="1" applyAlignment="1">
      <alignment horizontal="center"/>
    </xf>
    <xf numFmtId="174" fontId="6" fillId="2" borderId="10" xfId="4" applyNumberFormat="1" applyFont="1" applyFill="1" applyBorder="1" applyAlignment="1">
      <alignment horizontal="right" vertical="center"/>
    </xf>
    <xf numFmtId="174" fontId="5" fillId="2" borderId="10" xfId="4" applyNumberFormat="1" applyFont="1" applyFill="1" applyBorder="1" applyAlignment="1">
      <alignment horizontal="right" vertical="center"/>
    </xf>
    <xf numFmtId="174" fontId="5" fillId="17" borderId="10" xfId="4" applyNumberFormat="1" applyFont="1" applyFill="1" applyBorder="1" applyAlignment="1">
      <alignment horizontal="right" vertical="center"/>
    </xf>
    <xf numFmtId="174" fontId="5" fillId="2" borderId="10" xfId="0" applyNumberFormat="1" applyFont="1" applyFill="1" applyBorder="1" applyAlignment="1">
      <alignment horizontal="right" vertical="center"/>
    </xf>
    <xf numFmtId="174" fontId="6" fillId="2" borderId="10" xfId="0" applyNumberFormat="1" applyFont="1" applyFill="1" applyBorder="1" applyAlignment="1">
      <alignment horizontal="right" vertical="top"/>
    </xf>
    <xf numFmtId="174" fontId="5" fillId="2" borderId="10" xfId="0" applyNumberFormat="1" applyFont="1" applyFill="1" applyBorder="1" applyAlignment="1">
      <alignment horizontal="right" vertical="top"/>
    </xf>
    <xf numFmtId="174" fontId="9" fillId="2" borderId="10" xfId="0" applyNumberFormat="1" applyFont="1" applyFill="1" applyBorder="1" applyAlignment="1">
      <alignment horizontal="right" vertical="center"/>
    </xf>
    <xf numFmtId="174" fontId="5" fillId="2" borderId="10" xfId="4" applyNumberFormat="1" applyFont="1" applyFill="1" applyBorder="1" applyAlignment="1">
      <alignment horizontal="center" vertical="top"/>
    </xf>
    <xf numFmtId="0" fontId="5" fillId="0" borderId="10" xfId="2" applyFont="1" applyFill="1" applyBorder="1" applyAlignment="1">
      <alignment horizontal="center" vertical="center"/>
    </xf>
    <xf numFmtId="174" fontId="5" fillId="18" borderId="10" xfId="0" applyNumberFormat="1" applyFont="1" applyFill="1" applyBorder="1" applyAlignment="1">
      <alignment horizontal="right" vertical="top"/>
    </xf>
    <xf numFmtId="0" fontId="6" fillId="0" borderId="0" xfId="2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39" fillId="0" borderId="0" xfId="4" applyFont="1" applyFill="1" applyBorder="1" applyAlignment="1">
      <alignment horizontal="right"/>
    </xf>
    <xf numFmtId="0" fontId="4" fillId="0" borderId="0" xfId="4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6" fillId="0" borderId="0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/>
    </xf>
    <xf numFmtId="0" fontId="6" fillId="2" borderId="15" xfId="2" applyFont="1" applyFill="1" applyBorder="1" applyAlignment="1">
      <alignment horizontal="center"/>
    </xf>
    <xf numFmtId="0" fontId="6" fillId="2" borderId="14" xfId="2" applyFont="1" applyFill="1" applyBorder="1" applyAlignment="1">
      <alignment horizontal="center"/>
    </xf>
  </cellXfs>
  <cellStyles count="44">
    <cellStyle name="Акцент1 2" xfId="6"/>
    <cellStyle name="Акцент2 2" xfId="7"/>
    <cellStyle name="Акцент3 2" xfId="8"/>
    <cellStyle name="Акцент4 2" xfId="9"/>
    <cellStyle name="Акцент5 2" xfId="10"/>
    <cellStyle name="Акцент6 2" xfId="11"/>
    <cellStyle name="Ввод  2" xfId="12"/>
    <cellStyle name="Вывод 2" xfId="13"/>
    <cellStyle name="Вычисление 2" xfId="14"/>
    <cellStyle name="Заголовок 1 2" xfId="15"/>
    <cellStyle name="Заголовок 2 2" xfId="16"/>
    <cellStyle name="Заголовок 3 2" xfId="17"/>
    <cellStyle name="Заголовок 4 2" xfId="18"/>
    <cellStyle name="Итог 2" xfId="19"/>
    <cellStyle name="Контрольная ячейка 2" xfId="20"/>
    <cellStyle name="Название 2" xfId="21"/>
    <cellStyle name="Нейтральный 2" xfId="22"/>
    <cellStyle name="Обычный" xfId="0" builtinId="0"/>
    <cellStyle name="Обычный 10" xfId="43"/>
    <cellStyle name="Обычный 2" xfId="4"/>
    <cellStyle name="Обычный 3" xfId="23"/>
    <cellStyle name="Обычный 3 2" xfId="24"/>
    <cellStyle name="Обычный 4" xfId="25"/>
    <cellStyle name="Обычный 5" xfId="26"/>
    <cellStyle name="Обычный 5 2" xfId="27"/>
    <cellStyle name="Обычный 6" xfId="28"/>
    <cellStyle name="Обычный 7" xfId="29"/>
    <cellStyle name="Обычный_Взаимные Москв 9мес2006" xfId="5"/>
    <cellStyle name="Обычный_Измененные приложения 2006 года к 3 чт." xfId="30"/>
    <cellStyle name="Обычный_прил.финпом" xfId="1"/>
    <cellStyle name="Обычный_республиканский  2005 г" xfId="2"/>
    <cellStyle name="Плохой 2" xfId="31"/>
    <cellStyle name="Пояснение 2" xfId="32"/>
    <cellStyle name="Примечание 2" xfId="33"/>
    <cellStyle name="Примечание 3" xfId="34"/>
    <cellStyle name="Связанная ячейка 2" xfId="35"/>
    <cellStyle name="Текст предупреждения 2" xfId="36"/>
    <cellStyle name="Финансовый 2" xfId="37"/>
    <cellStyle name="Финансовый 3" xfId="38"/>
    <cellStyle name="Финансовый 4" xfId="39"/>
    <cellStyle name="Финансовый 4 2" xfId="40"/>
    <cellStyle name="Финансовый 5" xfId="3"/>
    <cellStyle name="Финансовый 5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270"/>
  <sheetViews>
    <sheetView view="pageBreakPreview" zoomScale="80" zoomScaleNormal="100" zoomScaleSheetLayoutView="80" workbookViewId="0">
      <pane xSplit="2" ySplit="11" topLeftCell="C76" activePane="bottomRight" state="frozen"/>
      <selection pane="topRight" activeCell="C1" sqref="C1"/>
      <selection pane="bottomLeft" activeCell="A12" sqref="A12"/>
      <selection pane="bottomRight" activeCell="B69" sqref="B69"/>
    </sheetView>
  </sheetViews>
  <sheetFormatPr defaultColWidth="9.109375" defaultRowHeight="13.8" x14ac:dyDescent="0.25"/>
  <cols>
    <col min="1" max="1" width="25.5546875" style="1" customWidth="1"/>
    <col min="2" max="2" width="68" style="17" customWidth="1"/>
    <col min="3" max="3" width="19" style="17" customWidth="1"/>
    <col min="4" max="4" width="18.44140625" style="1" customWidth="1"/>
    <col min="5" max="5" width="24.109375" style="1" customWidth="1"/>
    <col min="6" max="6" width="27.33203125" style="1" customWidth="1"/>
    <col min="7" max="7" width="11.5546875" style="1" bestFit="1" customWidth="1"/>
    <col min="8" max="16384" width="9.109375" style="1"/>
  </cols>
  <sheetData>
    <row r="1" spans="1:23" ht="15.6" x14ac:dyDescent="0.3">
      <c r="A1" s="10"/>
      <c r="B1" s="167" t="s">
        <v>158</v>
      </c>
      <c r="C1" s="167"/>
      <c r="D1" s="167"/>
      <c r="E1" s="167"/>
    </row>
    <row r="2" spans="1:23" ht="13.95" customHeight="1" x14ac:dyDescent="0.3">
      <c r="A2" s="10"/>
      <c r="B2" s="167" t="s">
        <v>159</v>
      </c>
      <c r="C2" s="167"/>
      <c r="D2" s="167"/>
      <c r="E2" s="167"/>
    </row>
    <row r="3" spans="1:23" ht="13.95" customHeight="1" x14ac:dyDescent="0.3">
      <c r="A3" s="10"/>
      <c r="B3" s="167" t="s">
        <v>160</v>
      </c>
      <c r="C3" s="167"/>
      <c r="D3" s="167"/>
      <c r="E3" s="167"/>
    </row>
    <row r="4" spans="1:23" ht="15.6" x14ac:dyDescent="0.3">
      <c r="A4" s="10"/>
      <c r="B4" s="167" t="s">
        <v>190</v>
      </c>
      <c r="C4" s="167"/>
      <c r="D4" s="167"/>
      <c r="E4" s="167"/>
    </row>
    <row r="5" spans="1:23" ht="15" customHeight="1" x14ac:dyDescent="0.3">
      <c r="A5" s="10"/>
      <c r="B5" s="167" t="s">
        <v>164</v>
      </c>
      <c r="C5" s="167"/>
      <c r="D5" s="167"/>
      <c r="E5" s="167"/>
    </row>
    <row r="6" spans="1:23" ht="15.75" customHeight="1" x14ac:dyDescent="0.3">
      <c r="A6" s="10"/>
      <c r="B6" s="167" t="s">
        <v>174</v>
      </c>
      <c r="C6" s="167"/>
      <c r="D6" s="167"/>
      <c r="E6" s="167"/>
    </row>
    <row r="7" spans="1:23" ht="7.2" customHeight="1" x14ac:dyDescent="0.25">
      <c r="A7" s="2"/>
    </row>
    <row r="8" spans="1:23" x14ac:dyDescent="0.25">
      <c r="A8" s="166" t="s">
        <v>89</v>
      </c>
      <c r="B8" s="166"/>
      <c r="C8" s="166"/>
    </row>
    <row r="9" spans="1:23" x14ac:dyDescent="0.25">
      <c r="A9" s="166" t="s">
        <v>173</v>
      </c>
      <c r="B9" s="166"/>
      <c r="C9" s="166"/>
    </row>
    <row r="10" spans="1:23" x14ac:dyDescent="0.25">
      <c r="A10" s="3"/>
      <c r="B10" s="16"/>
      <c r="C10" s="16"/>
    </row>
    <row r="11" spans="1:23" ht="26.4" x14ac:dyDescent="0.25">
      <c r="A11" s="52" t="s">
        <v>1</v>
      </c>
      <c r="B11" s="33" t="s">
        <v>2</v>
      </c>
      <c r="C11" s="105" t="s">
        <v>135</v>
      </c>
      <c r="D11" s="164" t="s">
        <v>189</v>
      </c>
      <c r="E11" s="164" t="s">
        <v>188</v>
      </c>
    </row>
    <row r="12" spans="1:23" s="55" customFormat="1" ht="12" x14ac:dyDescent="0.25">
      <c r="A12" s="51">
        <v>1</v>
      </c>
      <c r="B12" s="53">
        <v>2</v>
      </c>
      <c r="C12" s="53">
        <v>3</v>
      </c>
      <c r="D12" s="137"/>
      <c r="E12" s="137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</row>
    <row r="13" spans="1:23" s="5" customFormat="1" x14ac:dyDescent="0.25">
      <c r="A13" s="34" t="s">
        <v>3</v>
      </c>
      <c r="B13" s="31" t="s">
        <v>4</v>
      </c>
      <c r="C13" s="141">
        <f>C14+C15+C20+C24+C26+C27+C30+C33+C36+C38+C39</f>
        <v>60630</v>
      </c>
      <c r="D13" s="141">
        <f>D14+D15+D20+D24+D26+D27+D30+D33+D36+D38+D39</f>
        <v>0</v>
      </c>
      <c r="E13" s="141">
        <f>E14+E15+E20+E24+E26+E27+E30+E33+E36+E38+E39</f>
        <v>60630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5" customFormat="1" ht="16.95" customHeight="1" x14ac:dyDescent="0.25">
      <c r="A14" s="34" t="s">
        <v>5</v>
      </c>
      <c r="B14" s="31" t="s">
        <v>6</v>
      </c>
      <c r="C14" s="141">
        <v>41128</v>
      </c>
      <c r="D14" s="138">
        <f>E14-C14</f>
        <v>0</v>
      </c>
      <c r="E14" s="141">
        <v>41128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5" customFormat="1" ht="29.4" customHeight="1" x14ac:dyDescent="0.25">
      <c r="A15" s="34" t="s">
        <v>7</v>
      </c>
      <c r="B15" s="31" t="s">
        <v>8</v>
      </c>
      <c r="C15" s="141">
        <f>C17+C16+C18+C19</f>
        <v>12223</v>
      </c>
      <c r="D15" s="138">
        <f t="shared" ref="D15:D39" si="0">E15-C15</f>
        <v>0</v>
      </c>
      <c r="E15" s="141">
        <f>E17+E16+E18+E19</f>
        <v>12223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s="5" customFormat="1" ht="55.95" customHeight="1" x14ac:dyDescent="0.25">
      <c r="A16" s="35" t="s">
        <v>9</v>
      </c>
      <c r="B16" s="36" t="s">
        <v>10</v>
      </c>
      <c r="C16" s="142">
        <v>4851</v>
      </c>
      <c r="D16" s="138">
        <f t="shared" si="0"/>
        <v>0</v>
      </c>
      <c r="E16" s="142">
        <v>4851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5" customFormat="1" ht="67.95" customHeight="1" x14ac:dyDescent="0.25">
      <c r="A17" s="35" t="s">
        <v>11</v>
      </c>
      <c r="B17" s="37" t="s">
        <v>12</v>
      </c>
      <c r="C17" s="142">
        <v>49</v>
      </c>
      <c r="D17" s="138">
        <f t="shared" si="0"/>
        <v>0</v>
      </c>
      <c r="E17" s="142">
        <v>49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s="5" customFormat="1" ht="55.2" x14ac:dyDescent="0.25">
      <c r="A18" s="35" t="s">
        <v>13</v>
      </c>
      <c r="B18" s="37" t="s">
        <v>14</v>
      </c>
      <c r="C18" s="142">
        <v>7323</v>
      </c>
      <c r="D18" s="138">
        <f t="shared" si="0"/>
        <v>0</v>
      </c>
      <c r="E18" s="142">
        <v>7323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s="5" customFormat="1" ht="55.2" x14ac:dyDescent="0.25">
      <c r="A19" s="35" t="s">
        <v>15</v>
      </c>
      <c r="B19" s="36" t="s">
        <v>16</v>
      </c>
      <c r="C19" s="142">
        <v>0</v>
      </c>
      <c r="D19" s="138">
        <f t="shared" si="0"/>
        <v>0</v>
      </c>
      <c r="E19" s="142"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s="5" customFormat="1" x14ac:dyDescent="0.25">
      <c r="A20" s="34" t="s">
        <v>17</v>
      </c>
      <c r="B20" s="31" t="s">
        <v>18</v>
      </c>
      <c r="C20" s="141">
        <f>C21+C22+C23</f>
        <v>3658</v>
      </c>
      <c r="D20" s="138">
        <f t="shared" si="0"/>
        <v>0</v>
      </c>
      <c r="E20" s="141">
        <f>E21+E22+E23</f>
        <v>3658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s="5" customFormat="1" ht="27.6" x14ac:dyDescent="0.25">
      <c r="A21" s="38">
        <v>1.05010000000001E+16</v>
      </c>
      <c r="B21" s="36" t="s">
        <v>90</v>
      </c>
      <c r="C21" s="142">
        <v>3394</v>
      </c>
      <c r="D21" s="138">
        <f t="shared" si="0"/>
        <v>0</v>
      </c>
      <c r="E21" s="142">
        <v>3394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s="5" customFormat="1" x14ac:dyDescent="0.25">
      <c r="A22" s="35" t="s">
        <v>19</v>
      </c>
      <c r="B22" s="36" t="s">
        <v>20</v>
      </c>
      <c r="C22" s="142">
        <v>74</v>
      </c>
      <c r="D22" s="138">
        <f t="shared" si="0"/>
        <v>0</v>
      </c>
      <c r="E22" s="142">
        <v>74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s="5" customFormat="1" ht="27.6" x14ac:dyDescent="0.25">
      <c r="A23" s="35" t="s">
        <v>21</v>
      </c>
      <c r="B23" s="36" t="s">
        <v>22</v>
      </c>
      <c r="C23" s="142">
        <v>190</v>
      </c>
      <c r="D23" s="138">
        <f t="shared" si="0"/>
        <v>0</v>
      </c>
      <c r="E23" s="142">
        <v>190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s="5" customFormat="1" x14ac:dyDescent="0.25">
      <c r="A24" s="34" t="s">
        <v>23</v>
      </c>
      <c r="B24" s="31" t="s">
        <v>24</v>
      </c>
      <c r="C24" s="141">
        <f>C25</f>
        <v>1176</v>
      </c>
      <c r="D24" s="138">
        <f t="shared" si="0"/>
        <v>0</v>
      </c>
      <c r="E24" s="141">
        <f>E25</f>
        <v>1176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s="5" customFormat="1" x14ac:dyDescent="0.25">
      <c r="A25" s="35" t="s">
        <v>25</v>
      </c>
      <c r="B25" s="36" t="s">
        <v>26</v>
      </c>
      <c r="C25" s="142">
        <v>1176</v>
      </c>
      <c r="D25" s="138">
        <f t="shared" si="0"/>
        <v>0</v>
      </c>
      <c r="E25" s="142">
        <v>1176</v>
      </c>
      <c r="F25" s="4"/>
      <c r="G25" s="4"/>
      <c r="H25" s="4"/>
      <c r="I25" s="4"/>
      <c r="J25" s="4"/>
      <c r="K25" s="4"/>
      <c r="L25" s="4"/>
      <c r="M25" s="4"/>
    </row>
    <row r="26" spans="1:23" s="5" customFormat="1" x14ac:dyDescent="0.25">
      <c r="A26" s="34" t="s">
        <v>27</v>
      </c>
      <c r="B26" s="32" t="s">
        <v>28</v>
      </c>
      <c r="C26" s="141">
        <v>732</v>
      </c>
      <c r="D26" s="138">
        <f t="shared" si="0"/>
        <v>0</v>
      </c>
      <c r="E26" s="141">
        <v>732</v>
      </c>
      <c r="F26" s="4"/>
      <c r="G26" s="4"/>
      <c r="H26" s="4"/>
      <c r="I26" s="4"/>
      <c r="J26" s="4"/>
      <c r="K26" s="4"/>
      <c r="L26" s="4"/>
      <c r="M26" s="4"/>
    </row>
    <row r="27" spans="1:23" s="5" customFormat="1" ht="28.2" customHeight="1" x14ac:dyDescent="0.25">
      <c r="A27" s="34" t="s">
        <v>29</v>
      </c>
      <c r="B27" s="32" t="s">
        <v>30</v>
      </c>
      <c r="C27" s="141">
        <f>C28+C29</f>
        <v>1037</v>
      </c>
      <c r="D27" s="138">
        <f t="shared" si="0"/>
        <v>0</v>
      </c>
      <c r="E27" s="141">
        <f>E28+E29</f>
        <v>1037</v>
      </c>
      <c r="F27" s="4"/>
      <c r="G27" s="4"/>
      <c r="H27" s="4"/>
      <c r="I27" s="4"/>
      <c r="J27" s="4"/>
      <c r="K27" s="4"/>
      <c r="L27" s="4"/>
      <c r="M27" s="4"/>
    </row>
    <row r="28" spans="1:23" s="5" customFormat="1" ht="55.2" x14ac:dyDescent="0.25">
      <c r="A28" s="38" t="s">
        <v>31</v>
      </c>
      <c r="B28" s="39" t="s">
        <v>32</v>
      </c>
      <c r="C28" s="143">
        <v>465</v>
      </c>
      <c r="D28" s="138">
        <f t="shared" si="0"/>
        <v>0</v>
      </c>
      <c r="E28" s="143">
        <v>465</v>
      </c>
      <c r="F28" s="4"/>
      <c r="G28" s="4"/>
      <c r="H28" s="4"/>
      <c r="I28" s="4"/>
      <c r="J28" s="4"/>
      <c r="K28" s="4"/>
      <c r="L28" s="4"/>
      <c r="M28" s="4"/>
    </row>
    <row r="29" spans="1:23" s="5" customFormat="1" ht="56.4" customHeight="1" x14ac:dyDescent="0.25">
      <c r="A29" s="40">
        <v>1.11090450500001E+16</v>
      </c>
      <c r="B29" s="28" t="s">
        <v>33</v>
      </c>
      <c r="C29" s="144">
        <v>572</v>
      </c>
      <c r="D29" s="138">
        <f t="shared" si="0"/>
        <v>0</v>
      </c>
      <c r="E29" s="144">
        <v>572</v>
      </c>
      <c r="F29" s="4"/>
      <c r="G29" s="4"/>
      <c r="H29" s="4"/>
      <c r="I29" s="4"/>
      <c r="J29" s="4"/>
      <c r="K29" s="4"/>
      <c r="L29" s="4"/>
      <c r="M29" s="4"/>
    </row>
    <row r="30" spans="1:23" s="5" customFormat="1" ht="19.2" customHeight="1" x14ac:dyDescent="0.25">
      <c r="A30" s="34" t="s">
        <v>34</v>
      </c>
      <c r="B30" s="32" t="s">
        <v>35</v>
      </c>
      <c r="C30" s="144">
        <f>C31+C32</f>
        <v>317</v>
      </c>
      <c r="D30" s="138">
        <f t="shared" si="0"/>
        <v>0</v>
      </c>
      <c r="E30" s="144">
        <f>E31+E32</f>
        <v>317</v>
      </c>
      <c r="F30" s="4"/>
      <c r="G30" s="4"/>
      <c r="H30" s="4"/>
      <c r="I30" s="4"/>
      <c r="J30" s="4"/>
      <c r="K30" s="4"/>
      <c r="L30" s="4"/>
      <c r="M30" s="4"/>
    </row>
    <row r="31" spans="1:23" s="5" customFormat="1" ht="27.6" x14ac:dyDescent="0.25">
      <c r="A31" s="35" t="s">
        <v>36</v>
      </c>
      <c r="B31" s="39" t="s">
        <v>37</v>
      </c>
      <c r="C31" s="143">
        <v>317</v>
      </c>
      <c r="D31" s="138">
        <f t="shared" si="0"/>
        <v>0</v>
      </c>
      <c r="E31" s="143">
        <v>317</v>
      </c>
      <c r="F31" s="4"/>
      <c r="G31" s="4"/>
      <c r="H31" s="4"/>
      <c r="I31" s="4"/>
      <c r="J31" s="4"/>
      <c r="K31" s="4"/>
      <c r="L31" s="4"/>
      <c r="M31" s="4"/>
    </row>
    <row r="32" spans="1:23" s="5" customFormat="1" x14ac:dyDescent="0.25">
      <c r="A32" s="35" t="s">
        <v>38</v>
      </c>
      <c r="B32" s="39" t="s">
        <v>39</v>
      </c>
      <c r="C32" s="144"/>
      <c r="D32" s="138">
        <f t="shared" si="0"/>
        <v>0</v>
      </c>
      <c r="E32" s="144"/>
      <c r="F32" s="4"/>
      <c r="G32" s="4"/>
      <c r="H32" s="4"/>
      <c r="I32" s="4"/>
      <c r="J32" s="4"/>
      <c r="K32" s="4"/>
      <c r="L32" s="4"/>
      <c r="M32" s="4"/>
    </row>
    <row r="33" spans="1:13" s="5" customFormat="1" ht="27.6" x14ac:dyDescent="0.25">
      <c r="A33" s="34" t="s">
        <v>40</v>
      </c>
      <c r="B33" s="32" t="s">
        <v>134</v>
      </c>
      <c r="C33" s="144">
        <f>C34+C35</f>
        <v>0</v>
      </c>
      <c r="D33" s="138">
        <f t="shared" si="0"/>
        <v>0</v>
      </c>
      <c r="E33" s="144">
        <f>E34+E35</f>
        <v>0</v>
      </c>
      <c r="F33" s="4"/>
      <c r="G33" s="4"/>
      <c r="H33" s="4"/>
      <c r="I33" s="4"/>
      <c r="J33" s="4"/>
      <c r="K33" s="4"/>
      <c r="L33" s="4"/>
      <c r="M33" s="4"/>
    </row>
    <row r="34" spans="1:13" s="5" customFormat="1" ht="27.6" hidden="1" x14ac:dyDescent="0.25">
      <c r="A34" s="35" t="s">
        <v>41</v>
      </c>
      <c r="B34" s="39" t="s">
        <v>42</v>
      </c>
      <c r="C34" s="143"/>
      <c r="D34" s="138">
        <f t="shared" si="0"/>
        <v>0</v>
      </c>
      <c r="E34" s="143"/>
      <c r="F34" s="4"/>
      <c r="G34" s="4"/>
      <c r="H34" s="4"/>
      <c r="I34" s="4"/>
      <c r="J34" s="4"/>
      <c r="K34" s="4"/>
      <c r="L34" s="4"/>
      <c r="M34" s="4"/>
    </row>
    <row r="35" spans="1:13" s="5" customFormat="1" hidden="1" x14ac:dyDescent="0.25">
      <c r="A35" s="35" t="s">
        <v>43</v>
      </c>
      <c r="B35" s="39" t="s">
        <v>44</v>
      </c>
      <c r="C35" s="144"/>
      <c r="D35" s="138">
        <f t="shared" si="0"/>
        <v>0</v>
      </c>
      <c r="E35" s="144"/>
      <c r="F35" s="4"/>
      <c r="G35" s="4"/>
      <c r="H35" s="4"/>
      <c r="I35" s="4"/>
      <c r="J35" s="4"/>
      <c r="K35" s="4"/>
      <c r="L35" s="4"/>
      <c r="M35" s="4"/>
    </row>
    <row r="36" spans="1:13" s="5" customFormat="1" ht="27.6" x14ac:dyDescent="0.25">
      <c r="A36" s="34" t="s">
        <v>45</v>
      </c>
      <c r="B36" s="32" t="s">
        <v>46</v>
      </c>
      <c r="C36" s="144">
        <f>C37</f>
        <v>270</v>
      </c>
      <c r="D36" s="138">
        <f t="shared" si="0"/>
        <v>0</v>
      </c>
      <c r="E36" s="144">
        <f>E37</f>
        <v>270</v>
      </c>
      <c r="F36" s="4"/>
      <c r="G36" s="4"/>
      <c r="H36" s="4"/>
      <c r="I36" s="4"/>
      <c r="J36" s="4"/>
      <c r="K36" s="4"/>
      <c r="L36" s="4"/>
      <c r="M36" s="4"/>
    </row>
    <row r="37" spans="1:13" s="5" customFormat="1" ht="27.6" x14ac:dyDescent="0.25">
      <c r="A37" s="41" t="s">
        <v>77</v>
      </c>
      <c r="B37" s="39" t="s">
        <v>47</v>
      </c>
      <c r="C37" s="143">
        <v>270</v>
      </c>
      <c r="D37" s="138">
        <f t="shared" si="0"/>
        <v>0</v>
      </c>
      <c r="E37" s="143">
        <v>270</v>
      </c>
      <c r="F37" s="4"/>
      <c r="G37" s="4"/>
      <c r="H37" s="4"/>
      <c r="I37" s="4"/>
      <c r="J37" s="4"/>
      <c r="K37" s="4"/>
      <c r="L37" s="4"/>
      <c r="M37" s="4"/>
    </row>
    <row r="38" spans="1:13" s="5" customFormat="1" ht="15.6" customHeight="1" x14ac:dyDescent="0.25">
      <c r="A38" s="34" t="s">
        <v>48</v>
      </c>
      <c r="B38" s="32" t="s">
        <v>49</v>
      </c>
      <c r="C38" s="144">
        <v>89</v>
      </c>
      <c r="D38" s="138">
        <f t="shared" si="0"/>
        <v>0</v>
      </c>
      <c r="E38" s="144">
        <v>89</v>
      </c>
      <c r="F38" s="4"/>
      <c r="G38" s="4"/>
      <c r="H38" s="4"/>
      <c r="I38" s="4"/>
      <c r="J38" s="4"/>
      <c r="K38" s="4"/>
      <c r="L38" s="4"/>
      <c r="M38" s="4"/>
    </row>
    <row r="39" spans="1:13" s="5" customFormat="1" x14ac:dyDescent="0.25">
      <c r="A39" s="34" t="s">
        <v>50</v>
      </c>
      <c r="B39" s="32" t="s">
        <v>51</v>
      </c>
      <c r="C39" s="144">
        <f>C40</f>
        <v>0</v>
      </c>
      <c r="D39" s="138">
        <f t="shared" si="0"/>
        <v>0</v>
      </c>
      <c r="E39" s="144">
        <f>E40</f>
        <v>0</v>
      </c>
      <c r="F39" s="4"/>
      <c r="G39" s="4"/>
      <c r="H39" s="4"/>
      <c r="I39" s="4"/>
      <c r="J39" s="4"/>
      <c r="K39" s="4"/>
      <c r="L39" s="4"/>
      <c r="M39" s="4"/>
    </row>
    <row r="40" spans="1:13" s="5" customFormat="1" hidden="1" x14ac:dyDescent="0.25">
      <c r="A40" s="41" t="s">
        <v>52</v>
      </c>
      <c r="B40" s="39" t="s">
        <v>53</v>
      </c>
      <c r="C40" s="144"/>
      <c r="D40" s="138"/>
      <c r="E40" s="138"/>
      <c r="F40" s="4"/>
      <c r="G40" s="4"/>
      <c r="H40" s="4"/>
      <c r="I40" s="4"/>
      <c r="J40" s="4"/>
      <c r="K40" s="4"/>
      <c r="L40" s="4"/>
      <c r="M40" s="4"/>
    </row>
    <row r="41" spans="1:13" s="6" customFormat="1" ht="16.2" customHeight="1" x14ac:dyDescent="0.25">
      <c r="A41" s="34" t="s">
        <v>156</v>
      </c>
      <c r="B41" s="42" t="s">
        <v>55</v>
      </c>
      <c r="C41" s="145">
        <f>C42</f>
        <v>553849.4</v>
      </c>
      <c r="D41" s="145">
        <f t="shared" ref="D41:E41" si="1">D42</f>
        <v>32070.264720000003</v>
      </c>
      <c r="E41" s="145">
        <f t="shared" si="1"/>
        <v>585919.66472</v>
      </c>
      <c r="F41" s="154">
        <v>583946.51800000004</v>
      </c>
      <c r="G41" s="4"/>
      <c r="H41" s="4"/>
      <c r="I41" s="4"/>
      <c r="J41" s="4"/>
      <c r="K41" s="4"/>
      <c r="L41" s="4"/>
      <c r="M41" s="4"/>
    </row>
    <row r="42" spans="1:13" s="7" customFormat="1" ht="28.95" customHeight="1" x14ac:dyDescent="0.25">
      <c r="A42" s="35" t="s">
        <v>155</v>
      </c>
      <c r="B42" s="20" t="s">
        <v>57</v>
      </c>
      <c r="C42" s="139">
        <f>C43+C46+C74+C104+C109</f>
        <v>553849.4</v>
      </c>
      <c r="D42" s="139">
        <f t="shared" ref="D42:E42" si="2">D43+D46+D74+D104+D109</f>
        <v>32070.264720000003</v>
      </c>
      <c r="E42" s="139">
        <f t="shared" si="2"/>
        <v>585919.66472</v>
      </c>
      <c r="F42" s="4">
        <f>E41-F41</f>
        <v>1973.1467199999606</v>
      </c>
      <c r="G42" s="4"/>
      <c r="H42" s="4"/>
      <c r="I42" s="4"/>
      <c r="J42" s="4"/>
      <c r="K42" s="4"/>
      <c r="L42" s="4"/>
      <c r="M42" s="4"/>
    </row>
    <row r="43" spans="1:13" s="8" customFormat="1" ht="16.95" customHeight="1" x14ac:dyDescent="0.25">
      <c r="A43" s="18" t="s">
        <v>58</v>
      </c>
      <c r="B43" s="19" t="s">
        <v>59</v>
      </c>
      <c r="C43" s="146">
        <f>C44+C45</f>
        <v>123296</v>
      </c>
      <c r="D43" s="146">
        <f t="shared" ref="D43:E43" si="3">D44+D45</f>
        <v>4932</v>
      </c>
      <c r="E43" s="146">
        <f t="shared" si="3"/>
        <v>128228</v>
      </c>
      <c r="F43" s="4"/>
      <c r="G43" s="4"/>
      <c r="H43" s="4"/>
      <c r="I43" s="4"/>
      <c r="J43" s="4"/>
      <c r="K43" s="4"/>
      <c r="L43" s="4"/>
      <c r="M43" s="4"/>
    </row>
    <row r="44" spans="1:13" s="7" customFormat="1" ht="27.6" x14ac:dyDescent="0.25">
      <c r="A44" s="41" t="s">
        <v>60</v>
      </c>
      <c r="B44" s="20" t="s">
        <v>87</v>
      </c>
      <c r="C44" s="139">
        <v>123296</v>
      </c>
      <c r="D44" s="138"/>
      <c r="E44" s="138">
        <v>123296</v>
      </c>
      <c r="F44" s="4">
        <v>2315</v>
      </c>
      <c r="G44" s="4">
        <f>E41-F44</f>
        <v>583604.66472</v>
      </c>
      <c r="H44" s="4"/>
      <c r="I44" s="4"/>
      <c r="J44" s="4"/>
      <c r="K44" s="4"/>
      <c r="L44" s="4"/>
      <c r="M44" s="4"/>
    </row>
    <row r="45" spans="1:13" s="7" customFormat="1" ht="27.6" x14ac:dyDescent="0.25">
      <c r="A45" s="41" t="s">
        <v>61</v>
      </c>
      <c r="B45" s="20" t="s">
        <v>62</v>
      </c>
      <c r="C45" s="139"/>
      <c r="D45" s="138">
        <f>C45+E45</f>
        <v>4932</v>
      </c>
      <c r="E45" s="138">
        <v>4932</v>
      </c>
      <c r="F45" s="4"/>
      <c r="G45" s="4"/>
      <c r="H45" s="4"/>
      <c r="I45" s="4"/>
      <c r="J45" s="4"/>
      <c r="K45" s="4"/>
      <c r="L45" s="4"/>
      <c r="M45" s="4"/>
    </row>
    <row r="46" spans="1:13" s="8" customFormat="1" ht="30" customHeight="1" x14ac:dyDescent="0.25">
      <c r="A46" s="18" t="s">
        <v>63</v>
      </c>
      <c r="B46" s="19" t="s">
        <v>64</v>
      </c>
      <c r="C46" s="146">
        <f>C49+C52+C55+C58+C61+C64+C67</f>
        <v>40419.800000000003</v>
      </c>
      <c r="D46" s="146">
        <f t="shared" ref="D46" si="4">D49+D52+D55+D58+D61+D64+D67</f>
        <v>4186.7580800000005</v>
      </c>
      <c r="E46" s="146">
        <f>E49+E52+E55+E58+E61+E64+E67</f>
        <v>44606.558080000003</v>
      </c>
      <c r="F46" s="4"/>
      <c r="G46" s="4"/>
      <c r="H46" s="4"/>
      <c r="I46" s="4"/>
      <c r="J46" s="4"/>
      <c r="K46" s="4"/>
      <c r="L46" s="4"/>
      <c r="M46" s="4"/>
    </row>
    <row r="47" spans="1:13" s="8" customFormat="1" ht="65.25" hidden="1" customHeight="1" x14ac:dyDescent="0.25">
      <c r="A47" s="25" t="s">
        <v>65</v>
      </c>
      <c r="B47" s="20" t="s">
        <v>66</v>
      </c>
      <c r="C47" s="139"/>
      <c r="D47" s="138"/>
      <c r="E47" s="138"/>
      <c r="F47" s="4"/>
      <c r="G47" s="4"/>
      <c r="H47" s="4"/>
      <c r="I47" s="4"/>
      <c r="J47" s="4"/>
      <c r="K47" s="4"/>
      <c r="L47" s="4"/>
      <c r="M47" s="4"/>
    </row>
    <row r="48" spans="1:13" s="8" customFormat="1" ht="33" hidden="1" customHeight="1" x14ac:dyDescent="0.25">
      <c r="A48" s="25" t="s">
        <v>91</v>
      </c>
      <c r="B48" s="21" t="s">
        <v>92</v>
      </c>
      <c r="C48" s="139"/>
      <c r="D48" s="138"/>
      <c r="E48" s="138"/>
      <c r="F48" s="4"/>
      <c r="G48" s="4"/>
      <c r="H48" s="4"/>
      <c r="I48" s="4"/>
      <c r="J48" s="4"/>
      <c r="K48" s="4"/>
      <c r="L48" s="4"/>
      <c r="M48" s="4"/>
    </row>
    <row r="49" spans="1:13" s="8" customFormat="1" ht="45.75" customHeight="1" x14ac:dyDescent="0.25">
      <c r="A49" s="25" t="s">
        <v>166</v>
      </c>
      <c r="B49" s="21" t="s">
        <v>167</v>
      </c>
      <c r="C49" s="139">
        <v>950.2</v>
      </c>
      <c r="D49" s="138">
        <f>C49-E49</f>
        <v>0</v>
      </c>
      <c r="E49" s="138">
        <f>E50+E51</f>
        <v>950.2</v>
      </c>
      <c r="F49" s="4"/>
      <c r="G49" s="4"/>
      <c r="H49" s="4"/>
      <c r="I49" s="4"/>
      <c r="J49" s="4"/>
      <c r="K49" s="4"/>
      <c r="L49" s="4"/>
      <c r="M49" s="4"/>
    </row>
    <row r="50" spans="1:13" s="8" customFormat="1" ht="19.95" customHeight="1" x14ac:dyDescent="0.25">
      <c r="A50" s="25"/>
      <c r="B50" s="152" t="s">
        <v>179</v>
      </c>
      <c r="C50" s="139">
        <v>940.7</v>
      </c>
      <c r="D50" s="138">
        <f t="shared" ref="D50:D54" si="5">C50-E50</f>
        <v>0</v>
      </c>
      <c r="E50" s="139">
        <v>940.7</v>
      </c>
      <c r="F50" s="4"/>
      <c r="G50" s="4"/>
      <c r="H50" s="4"/>
      <c r="I50" s="4"/>
      <c r="J50" s="4"/>
      <c r="K50" s="4"/>
      <c r="L50" s="4"/>
      <c r="M50" s="4"/>
    </row>
    <row r="51" spans="1:13" s="8" customFormat="1" ht="21.6" customHeight="1" x14ac:dyDescent="0.25">
      <c r="A51" s="25"/>
      <c r="B51" s="152" t="s">
        <v>180</v>
      </c>
      <c r="C51" s="139">
        <v>9.5</v>
      </c>
      <c r="D51" s="138">
        <f t="shared" si="5"/>
        <v>0</v>
      </c>
      <c r="E51" s="139">
        <v>9.5</v>
      </c>
      <c r="F51" s="4"/>
      <c r="G51" s="4"/>
      <c r="H51" s="4"/>
      <c r="I51" s="4"/>
      <c r="J51" s="4"/>
      <c r="K51" s="4"/>
      <c r="L51" s="4"/>
      <c r="M51" s="4"/>
    </row>
    <row r="52" spans="1:13" s="8" customFormat="1" ht="60.75" customHeight="1" x14ac:dyDescent="0.25">
      <c r="A52" s="25" t="s">
        <v>93</v>
      </c>
      <c r="B52" s="21" t="s">
        <v>94</v>
      </c>
      <c r="C52" s="139">
        <v>7973</v>
      </c>
      <c r="D52" s="138">
        <f t="shared" si="5"/>
        <v>0</v>
      </c>
      <c r="E52" s="138">
        <f>E53+E54</f>
        <v>7973</v>
      </c>
      <c r="F52" s="4"/>
      <c r="G52" s="4"/>
      <c r="H52" s="4"/>
      <c r="I52" s="4"/>
      <c r="J52" s="4"/>
      <c r="K52" s="4"/>
      <c r="L52" s="4"/>
      <c r="M52" s="4"/>
    </row>
    <row r="53" spans="1:13" s="8" customFormat="1" ht="19.95" customHeight="1" x14ac:dyDescent="0.25">
      <c r="A53" s="25"/>
      <c r="B53" s="152" t="s">
        <v>179</v>
      </c>
      <c r="C53" s="139">
        <v>7893.4</v>
      </c>
      <c r="D53" s="138">
        <f t="shared" si="5"/>
        <v>0</v>
      </c>
      <c r="E53" s="139">
        <v>7893.4</v>
      </c>
      <c r="F53" s="4"/>
      <c r="G53" s="4"/>
      <c r="H53" s="4"/>
      <c r="I53" s="4"/>
      <c r="J53" s="4"/>
      <c r="K53" s="4"/>
      <c r="L53" s="4"/>
      <c r="M53" s="4"/>
    </row>
    <row r="54" spans="1:13" s="8" customFormat="1" ht="19.2" customHeight="1" x14ac:dyDescent="0.25">
      <c r="A54" s="25"/>
      <c r="B54" s="152" t="s">
        <v>180</v>
      </c>
      <c r="C54" s="139">
        <v>79.599999999999994</v>
      </c>
      <c r="D54" s="138">
        <f t="shared" si="5"/>
        <v>0</v>
      </c>
      <c r="E54" s="139">
        <v>79.599999999999994</v>
      </c>
      <c r="F54" s="4"/>
      <c r="G54" s="4"/>
      <c r="H54" s="4"/>
      <c r="I54" s="4"/>
      <c r="J54" s="4"/>
      <c r="K54" s="4"/>
      <c r="L54" s="4"/>
      <c r="M54" s="4"/>
    </row>
    <row r="55" spans="1:13" s="8" customFormat="1" ht="27.6" x14ac:dyDescent="0.25">
      <c r="A55" s="25" t="s">
        <v>78</v>
      </c>
      <c r="B55" s="21" t="s">
        <v>95</v>
      </c>
      <c r="C55" s="139">
        <v>2500.4</v>
      </c>
      <c r="D55" s="138">
        <f>D56+D57</f>
        <v>9.6460000000000004E-2</v>
      </c>
      <c r="E55" s="138">
        <f>SUM(E56:E57)</f>
        <v>2500.4964599999998</v>
      </c>
      <c r="F55" s="4"/>
      <c r="G55" s="4"/>
      <c r="H55" s="4"/>
      <c r="I55" s="4"/>
      <c r="J55" s="4"/>
      <c r="K55" s="4"/>
      <c r="L55" s="4"/>
      <c r="M55" s="4"/>
    </row>
    <row r="56" spans="1:13" s="8" customFormat="1" x14ac:dyDescent="0.25">
      <c r="A56" s="25"/>
      <c r="B56" s="152" t="s">
        <v>179</v>
      </c>
      <c r="C56" s="139">
        <v>2475.1999999999998</v>
      </c>
      <c r="D56" s="138">
        <v>3.8920000000000003E-2</v>
      </c>
      <c r="E56" s="138">
        <f>C56+D56</f>
        <v>2475.2389199999998</v>
      </c>
      <c r="F56" s="4"/>
      <c r="G56" s="4"/>
      <c r="H56" s="4"/>
      <c r="I56" s="4"/>
      <c r="J56" s="4"/>
      <c r="K56" s="4"/>
      <c r="L56" s="4"/>
      <c r="M56" s="4"/>
    </row>
    <row r="57" spans="1:13" s="8" customFormat="1" x14ac:dyDescent="0.25">
      <c r="A57" s="25"/>
      <c r="B57" s="152" t="s">
        <v>180</v>
      </c>
      <c r="C57" s="139">
        <v>25.2</v>
      </c>
      <c r="D57" s="138">
        <v>5.7540000000000001E-2</v>
      </c>
      <c r="E57" s="138">
        <f>C57+D57</f>
        <v>25.257539999999999</v>
      </c>
      <c r="F57" s="4"/>
      <c r="G57" s="4"/>
      <c r="H57" s="4"/>
      <c r="I57" s="4"/>
      <c r="J57" s="4"/>
      <c r="K57" s="4"/>
      <c r="L57" s="4"/>
      <c r="M57" s="4"/>
    </row>
    <row r="58" spans="1:13" s="8" customFormat="1" ht="47.25" customHeight="1" x14ac:dyDescent="0.25">
      <c r="A58" s="22" t="s">
        <v>99</v>
      </c>
      <c r="B58" s="21" t="s">
        <v>168</v>
      </c>
      <c r="C58" s="147">
        <v>45.7</v>
      </c>
      <c r="D58" s="138">
        <f>-C58+E58</f>
        <v>4528.6616200000008</v>
      </c>
      <c r="E58" s="138">
        <f>E59+E60</f>
        <v>4574.3616200000006</v>
      </c>
      <c r="F58" s="4"/>
      <c r="G58" s="4"/>
      <c r="H58" s="4"/>
      <c r="I58" s="4"/>
      <c r="J58" s="4"/>
      <c r="K58" s="4"/>
      <c r="L58" s="4"/>
      <c r="M58" s="4"/>
    </row>
    <row r="59" spans="1:13" s="8" customFormat="1" ht="16.2" customHeight="1" x14ac:dyDescent="0.25">
      <c r="A59" s="22"/>
      <c r="B59" s="152" t="s">
        <v>179</v>
      </c>
      <c r="C59" s="148"/>
      <c r="D59" s="138">
        <f>-C59+E59</f>
        <v>4528.6180000000004</v>
      </c>
      <c r="E59" s="138">
        <v>4528.6180000000004</v>
      </c>
      <c r="F59" s="4"/>
      <c r="G59" s="4"/>
      <c r="H59" s="4"/>
      <c r="I59" s="4"/>
      <c r="J59" s="4"/>
      <c r="K59" s="4"/>
      <c r="L59" s="4"/>
      <c r="M59" s="4"/>
    </row>
    <row r="60" spans="1:13" s="8" customFormat="1" ht="16.2" customHeight="1" x14ac:dyDescent="0.25">
      <c r="A60" s="22"/>
      <c r="B60" s="152" t="s">
        <v>180</v>
      </c>
      <c r="C60" s="148">
        <v>45.7</v>
      </c>
      <c r="D60" s="138">
        <f>C60-E60</f>
        <v>-4.3619999999997106E-2</v>
      </c>
      <c r="E60" s="138">
        <f>45.7+0.04362</f>
        <v>45.74362</v>
      </c>
      <c r="F60" s="4"/>
      <c r="G60" s="4"/>
      <c r="H60" s="4"/>
      <c r="I60" s="4"/>
      <c r="J60" s="4"/>
      <c r="K60" s="4"/>
      <c r="L60" s="4"/>
      <c r="M60" s="4"/>
    </row>
    <row r="61" spans="1:13" s="8" customFormat="1" ht="27.6" x14ac:dyDescent="0.25">
      <c r="A61" s="22" t="s">
        <v>97</v>
      </c>
      <c r="B61" s="21" t="s">
        <v>98</v>
      </c>
      <c r="C61" s="139">
        <f>SUM(C62:C63)</f>
        <v>2021</v>
      </c>
      <c r="D61" s="138">
        <f>C61-E61</f>
        <v>0</v>
      </c>
      <c r="E61" s="138">
        <f>SUM(E62:E63)</f>
        <v>2021</v>
      </c>
      <c r="F61" s="4"/>
      <c r="G61" s="4"/>
      <c r="H61" s="4"/>
      <c r="I61" s="4"/>
      <c r="J61" s="4"/>
      <c r="K61" s="4"/>
      <c r="L61" s="4"/>
      <c r="M61" s="4"/>
    </row>
    <row r="62" spans="1:13" s="8" customFormat="1" x14ac:dyDescent="0.25">
      <c r="A62" s="22"/>
      <c r="B62" s="152" t="s">
        <v>179</v>
      </c>
      <c r="C62" s="139">
        <v>2000</v>
      </c>
      <c r="D62" s="138">
        <f t="shared" ref="D62:D66" si="6">C62-E62</f>
        <v>0</v>
      </c>
      <c r="E62" s="138">
        <v>2000</v>
      </c>
      <c r="F62" s="4"/>
      <c r="G62" s="4"/>
      <c r="H62" s="4"/>
      <c r="I62" s="4"/>
      <c r="J62" s="4"/>
      <c r="K62" s="4"/>
      <c r="L62" s="4"/>
      <c r="M62" s="4"/>
    </row>
    <row r="63" spans="1:13" s="8" customFormat="1" x14ac:dyDescent="0.25">
      <c r="A63" s="22"/>
      <c r="B63" s="152" t="s">
        <v>180</v>
      </c>
      <c r="C63" s="139">
        <v>21</v>
      </c>
      <c r="D63" s="138">
        <f t="shared" si="6"/>
        <v>0</v>
      </c>
      <c r="E63" s="138">
        <v>21</v>
      </c>
      <c r="F63" s="4"/>
      <c r="G63" s="4"/>
      <c r="H63" s="4"/>
      <c r="I63" s="4"/>
      <c r="J63" s="4"/>
      <c r="K63" s="4"/>
      <c r="L63" s="4"/>
      <c r="M63" s="4"/>
    </row>
    <row r="64" spans="1:13" s="8" customFormat="1" ht="27.6" x14ac:dyDescent="0.25">
      <c r="A64" s="25" t="s">
        <v>137</v>
      </c>
      <c r="B64" s="28" t="s">
        <v>165</v>
      </c>
      <c r="C64" s="149">
        <f>SUM(C65:C66)</f>
        <v>643.5</v>
      </c>
      <c r="D64" s="138">
        <f t="shared" si="6"/>
        <v>0</v>
      </c>
      <c r="E64" s="138">
        <f>SUM(E65:E66)</f>
        <v>643.5</v>
      </c>
      <c r="F64" s="4"/>
      <c r="G64" s="4"/>
      <c r="H64" s="4"/>
      <c r="I64" s="4"/>
      <c r="J64" s="4"/>
      <c r="K64" s="4"/>
      <c r="L64" s="4"/>
      <c r="M64" s="4"/>
    </row>
    <row r="65" spans="1:13" s="8" customFormat="1" x14ac:dyDescent="0.25">
      <c r="A65" s="25"/>
      <c r="B65" s="152" t="s">
        <v>179</v>
      </c>
      <c r="C65" s="149">
        <v>628.9</v>
      </c>
      <c r="D65" s="138">
        <f t="shared" si="6"/>
        <v>0</v>
      </c>
      <c r="E65" s="149">
        <v>628.9</v>
      </c>
      <c r="F65" s="4"/>
      <c r="G65" s="4"/>
      <c r="H65" s="4"/>
      <c r="I65" s="4"/>
      <c r="J65" s="4"/>
      <c r="K65" s="4"/>
      <c r="L65" s="4"/>
      <c r="M65" s="4"/>
    </row>
    <row r="66" spans="1:13" s="8" customFormat="1" x14ac:dyDescent="0.25">
      <c r="A66" s="25"/>
      <c r="B66" s="152" t="s">
        <v>180</v>
      </c>
      <c r="C66" s="149">
        <v>14.6</v>
      </c>
      <c r="D66" s="138">
        <f t="shared" si="6"/>
        <v>0</v>
      </c>
      <c r="E66" s="149">
        <v>14.6</v>
      </c>
      <c r="F66" s="4"/>
      <c r="G66" s="4"/>
      <c r="H66" s="4"/>
      <c r="I66" s="4"/>
      <c r="J66" s="4"/>
      <c r="K66" s="4"/>
      <c r="L66" s="4"/>
      <c r="M66" s="4"/>
    </row>
    <row r="67" spans="1:13" s="8" customFormat="1" ht="19.95" customHeight="1" x14ac:dyDescent="0.25">
      <c r="A67" s="23" t="s">
        <v>67</v>
      </c>
      <c r="B67" s="24" t="s">
        <v>68</v>
      </c>
      <c r="C67" s="150">
        <f>SUM(C68:C73)</f>
        <v>26286</v>
      </c>
      <c r="D67" s="150">
        <f t="shared" ref="D67" si="7">SUM(D68:D73)</f>
        <v>-342</v>
      </c>
      <c r="E67" s="150">
        <f>SUM(E68:E73)</f>
        <v>25944</v>
      </c>
      <c r="F67" s="4"/>
      <c r="G67" s="4"/>
      <c r="H67" s="4"/>
      <c r="I67" s="4"/>
      <c r="J67" s="4"/>
      <c r="K67" s="4"/>
      <c r="L67" s="4"/>
      <c r="M67" s="4"/>
    </row>
    <row r="68" spans="1:13" s="8" customFormat="1" ht="44.4" customHeight="1" x14ac:dyDescent="0.25">
      <c r="A68" s="25" t="s">
        <v>67</v>
      </c>
      <c r="B68" s="26" t="s">
        <v>100</v>
      </c>
      <c r="C68" s="139">
        <v>20821</v>
      </c>
      <c r="D68" s="138">
        <f>C68-E68</f>
        <v>0</v>
      </c>
      <c r="E68" s="138">
        <v>20821</v>
      </c>
      <c r="F68" s="4"/>
      <c r="G68" s="4"/>
      <c r="H68" s="4"/>
      <c r="I68" s="4"/>
      <c r="J68" s="4"/>
      <c r="K68" s="4"/>
      <c r="L68" s="4"/>
      <c r="M68" s="4"/>
    </row>
    <row r="69" spans="1:13" s="8" customFormat="1" ht="58.95" customHeight="1" x14ac:dyDescent="0.25">
      <c r="A69" s="25" t="s">
        <v>67</v>
      </c>
      <c r="B69" s="26" t="s">
        <v>101</v>
      </c>
      <c r="C69" s="139">
        <v>2416</v>
      </c>
      <c r="D69" s="138">
        <v>-342</v>
      </c>
      <c r="E69" s="138">
        <f>C69+D69</f>
        <v>2074</v>
      </c>
      <c r="F69" s="4"/>
      <c r="G69" s="4"/>
      <c r="H69" s="4"/>
      <c r="I69" s="4"/>
      <c r="J69" s="4"/>
      <c r="K69" s="4"/>
      <c r="L69" s="4"/>
      <c r="M69" s="4"/>
    </row>
    <row r="70" spans="1:13" s="8" customFormat="1" ht="29.4" customHeight="1" x14ac:dyDescent="0.25">
      <c r="A70" s="25" t="s">
        <v>67</v>
      </c>
      <c r="B70" s="26" t="s">
        <v>102</v>
      </c>
      <c r="C70" s="139">
        <v>1404</v>
      </c>
      <c r="D70" s="138">
        <f t="shared" ref="D70:D73" si="8">C70-E70</f>
        <v>0</v>
      </c>
      <c r="E70" s="138">
        <v>1404</v>
      </c>
      <c r="F70" s="4"/>
      <c r="G70" s="4"/>
      <c r="H70" s="4"/>
      <c r="I70" s="4"/>
      <c r="J70" s="4"/>
      <c r="K70" s="4"/>
      <c r="L70" s="4"/>
      <c r="M70" s="4"/>
    </row>
    <row r="71" spans="1:13" s="8" customFormat="1" ht="36" hidden="1" customHeight="1" x14ac:dyDescent="0.25">
      <c r="A71" s="25" t="s">
        <v>67</v>
      </c>
      <c r="B71" s="26" t="s">
        <v>103</v>
      </c>
      <c r="C71" s="139"/>
      <c r="D71" s="138">
        <f t="shared" si="8"/>
        <v>0</v>
      </c>
      <c r="E71" s="138"/>
      <c r="F71" s="4"/>
      <c r="G71" s="4"/>
      <c r="H71" s="4"/>
      <c r="I71" s="4"/>
      <c r="J71" s="4"/>
      <c r="K71" s="4"/>
      <c r="L71" s="4"/>
      <c r="M71" s="4"/>
    </row>
    <row r="72" spans="1:13" s="8" customFormat="1" ht="35.4" customHeight="1" x14ac:dyDescent="0.25">
      <c r="A72" s="25" t="s">
        <v>67</v>
      </c>
      <c r="B72" s="26" t="s">
        <v>136</v>
      </c>
      <c r="C72" s="139">
        <v>510</v>
      </c>
      <c r="D72" s="138">
        <f t="shared" si="8"/>
        <v>0</v>
      </c>
      <c r="E72" s="138">
        <v>510</v>
      </c>
      <c r="F72" s="4"/>
      <c r="G72" s="4"/>
      <c r="H72" s="4"/>
      <c r="I72" s="4"/>
      <c r="J72" s="4"/>
      <c r="K72" s="4"/>
      <c r="L72" s="4"/>
      <c r="M72" s="4"/>
    </row>
    <row r="73" spans="1:13" s="8" customFormat="1" ht="35.4" customHeight="1" x14ac:dyDescent="0.25">
      <c r="A73" s="25" t="s">
        <v>67</v>
      </c>
      <c r="B73" s="28" t="s">
        <v>138</v>
      </c>
      <c r="C73" s="139">
        <v>1135</v>
      </c>
      <c r="D73" s="138">
        <f t="shared" si="8"/>
        <v>0</v>
      </c>
      <c r="E73" s="138">
        <v>1135</v>
      </c>
      <c r="F73" s="4"/>
      <c r="G73" s="4"/>
      <c r="H73" s="4"/>
      <c r="I73" s="4"/>
      <c r="J73" s="4"/>
      <c r="K73" s="4"/>
      <c r="L73" s="4"/>
      <c r="M73" s="4"/>
    </row>
    <row r="74" spans="1:13" s="8" customFormat="1" ht="24.75" customHeight="1" x14ac:dyDescent="0.25">
      <c r="A74" s="18" t="s">
        <v>69</v>
      </c>
      <c r="B74" s="19" t="s">
        <v>70</v>
      </c>
      <c r="C74" s="146">
        <f>C75+C76+C77+C95+C96+C97+C100+C101+C102+C103</f>
        <v>373475.8</v>
      </c>
      <c r="D74" s="146">
        <f t="shared" ref="D74" si="9">D75+D76+D77+D95+D96+D97+D100+D101+D102+D103</f>
        <v>22951.506640000003</v>
      </c>
      <c r="E74" s="146">
        <f>E75+E76+E77+E95+E96+E97+E100+E101+E102+E103</f>
        <v>396427.30664000002</v>
      </c>
      <c r="F74" s="4"/>
      <c r="G74" s="4"/>
      <c r="H74" s="4"/>
      <c r="I74" s="4"/>
      <c r="J74" s="4"/>
      <c r="K74" s="4"/>
      <c r="L74" s="4"/>
      <c r="M74" s="4"/>
    </row>
    <row r="75" spans="1:13" s="7" customFormat="1" ht="42.6" customHeight="1" x14ac:dyDescent="0.25">
      <c r="A75" s="35" t="s">
        <v>79</v>
      </c>
      <c r="B75" s="21" t="s">
        <v>104</v>
      </c>
      <c r="C75" s="148">
        <v>13</v>
      </c>
      <c r="D75" s="138">
        <f>C75-E75</f>
        <v>0</v>
      </c>
      <c r="E75" s="139">
        <v>13</v>
      </c>
    </row>
    <row r="76" spans="1:13" s="7" customFormat="1" ht="31.5" customHeight="1" x14ac:dyDescent="0.25">
      <c r="A76" s="41" t="s">
        <v>86</v>
      </c>
      <c r="B76" s="21" t="s">
        <v>105</v>
      </c>
      <c r="C76" s="148">
        <v>3998</v>
      </c>
      <c r="D76" s="138">
        <f>C76-E76</f>
        <v>0</v>
      </c>
      <c r="E76" s="139">
        <v>3998</v>
      </c>
    </row>
    <row r="77" spans="1:13" s="15" customFormat="1" ht="30.75" customHeight="1" x14ac:dyDescent="0.25">
      <c r="A77" s="43" t="s">
        <v>106</v>
      </c>
      <c r="B77" s="44" t="s">
        <v>88</v>
      </c>
      <c r="C77" s="151">
        <f>C78+C83+C84+C85+C86+C87+C88+C89+C90+C91+C92+C93+C94</f>
        <v>351703</v>
      </c>
      <c r="D77" s="151">
        <f t="shared" ref="D77" si="10">D78+D83+D84+D85+D86+D87+D88+D89+D90+D91+D92+D93+D94</f>
        <v>4670</v>
      </c>
      <c r="E77" s="151">
        <f>E78+E83+E84+E85+E86+E87+E88+E89+E90+E91+E92+E93+E94</f>
        <v>356373</v>
      </c>
    </row>
    <row r="78" spans="1:13" s="14" customFormat="1" ht="135.75" customHeight="1" x14ac:dyDescent="0.25">
      <c r="A78" s="45" t="s">
        <v>106</v>
      </c>
      <c r="B78" s="46" t="s">
        <v>118</v>
      </c>
      <c r="C78" s="148">
        <v>334615</v>
      </c>
      <c r="D78" s="138">
        <f>E78-C78</f>
        <v>4670</v>
      </c>
      <c r="E78" s="139">
        <v>339285</v>
      </c>
    </row>
    <row r="79" spans="1:13" s="14" customFormat="1" ht="33.6" customHeight="1" x14ac:dyDescent="0.25">
      <c r="A79" s="45"/>
      <c r="B79" s="46" t="s">
        <v>181</v>
      </c>
      <c r="C79" s="148">
        <v>196135</v>
      </c>
      <c r="D79" s="138">
        <f>E79-C79</f>
        <v>4670</v>
      </c>
      <c r="E79" s="139">
        <v>200805</v>
      </c>
    </row>
    <row r="80" spans="1:13" s="14" customFormat="1" ht="33.6" customHeight="1" x14ac:dyDescent="0.25">
      <c r="A80" s="45"/>
      <c r="B80" s="46" t="s">
        <v>182</v>
      </c>
      <c r="C80" s="148">
        <v>1077</v>
      </c>
      <c r="D80" s="138">
        <f t="shared" ref="D80:D82" si="11">E80-C80</f>
        <v>0</v>
      </c>
      <c r="E80" s="139">
        <v>1077</v>
      </c>
    </row>
    <row r="81" spans="1:5" s="14" customFormat="1" ht="33.6" customHeight="1" x14ac:dyDescent="0.25">
      <c r="A81" s="45"/>
      <c r="B81" s="46" t="s">
        <v>183</v>
      </c>
      <c r="C81" s="148">
        <v>136801</v>
      </c>
      <c r="D81" s="138">
        <f t="shared" si="11"/>
        <v>0</v>
      </c>
      <c r="E81" s="139">
        <v>136801</v>
      </c>
    </row>
    <row r="82" spans="1:5" s="14" customFormat="1" ht="33.6" customHeight="1" x14ac:dyDescent="0.25">
      <c r="A82" s="45"/>
      <c r="B82" s="46" t="s">
        <v>184</v>
      </c>
      <c r="C82" s="148">
        <v>602</v>
      </c>
      <c r="D82" s="138">
        <f t="shared" si="11"/>
        <v>0</v>
      </c>
      <c r="E82" s="139">
        <v>602</v>
      </c>
    </row>
    <row r="83" spans="1:5" s="14" customFormat="1" ht="30.75" customHeight="1" x14ac:dyDescent="0.25">
      <c r="A83" s="45" t="s">
        <v>106</v>
      </c>
      <c r="B83" s="46" t="s">
        <v>119</v>
      </c>
      <c r="C83" s="148">
        <v>1959</v>
      </c>
      <c r="D83" s="138">
        <f t="shared" ref="D83:D102" si="12">E83-C83</f>
        <v>0</v>
      </c>
      <c r="E83" s="139">
        <v>1959</v>
      </c>
    </row>
    <row r="84" spans="1:5" s="14" customFormat="1" ht="31.2" customHeight="1" x14ac:dyDescent="0.25">
      <c r="A84" s="45" t="s">
        <v>106</v>
      </c>
      <c r="B84" s="46" t="s">
        <v>120</v>
      </c>
      <c r="C84" s="148">
        <v>1252</v>
      </c>
      <c r="D84" s="138">
        <f t="shared" si="12"/>
        <v>0</v>
      </c>
      <c r="E84" s="139">
        <v>1252</v>
      </c>
    </row>
    <row r="85" spans="1:5" s="14" customFormat="1" ht="127.5" customHeight="1" x14ac:dyDescent="0.25">
      <c r="A85" s="45" t="s">
        <v>106</v>
      </c>
      <c r="B85" s="46" t="s">
        <v>121</v>
      </c>
      <c r="C85" s="148">
        <v>1638</v>
      </c>
      <c r="D85" s="138">
        <f t="shared" si="12"/>
        <v>0</v>
      </c>
      <c r="E85" s="139">
        <v>1638</v>
      </c>
    </row>
    <row r="86" spans="1:5" s="14" customFormat="1" ht="127.5" customHeight="1" x14ac:dyDescent="0.25">
      <c r="A86" s="45" t="s">
        <v>106</v>
      </c>
      <c r="B86" s="46" t="s">
        <v>122</v>
      </c>
      <c r="C86" s="148">
        <v>2485</v>
      </c>
      <c r="D86" s="138">
        <f t="shared" si="12"/>
        <v>0</v>
      </c>
      <c r="E86" s="139">
        <v>2485</v>
      </c>
    </row>
    <row r="87" spans="1:5" s="14" customFormat="1" ht="117" customHeight="1" x14ac:dyDescent="0.25">
      <c r="A87" s="45" t="s">
        <v>106</v>
      </c>
      <c r="B87" s="46" t="s">
        <v>123</v>
      </c>
      <c r="C87" s="148">
        <v>6251</v>
      </c>
      <c r="D87" s="138">
        <f t="shared" si="12"/>
        <v>0</v>
      </c>
      <c r="E87" s="139">
        <v>6251</v>
      </c>
    </row>
    <row r="88" spans="1:5" s="14" customFormat="1" ht="124.5" customHeight="1" x14ac:dyDescent="0.25">
      <c r="A88" s="45" t="s">
        <v>106</v>
      </c>
      <c r="B88" s="46" t="s">
        <v>124</v>
      </c>
      <c r="C88" s="148">
        <v>38</v>
      </c>
      <c r="D88" s="138">
        <f t="shared" si="12"/>
        <v>0</v>
      </c>
      <c r="E88" s="139">
        <v>38</v>
      </c>
    </row>
    <row r="89" spans="1:5" s="14" customFormat="1" ht="32.4" customHeight="1" x14ac:dyDescent="0.25">
      <c r="A89" s="45" t="s">
        <v>106</v>
      </c>
      <c r="B89" s="46" t="s">
        <v>125</v>
      </c>
      <c r="C89" s="148">
        <v>773</v>
      </c>
      <c r="D89" s="138">
        <f t="shared" si="12"/>
        <v>0</v>
      </c>
      <c r="E89" s="139">
        <v>773</v>
      </c>
    </row>
    <row r="90" spans="1:5" s="14" customFormat="1" ht="39.75" customHeight="1" x14ac:dyDescent="0.25">
      <c r="A90" s="45" t="s">
        <v>106</v>
      </c>
      <c r="B90" s="46" t="s">
        <v>126</v>
      </c>
      <c r="C90" s="148">
        <v>773</v>
      </c>
      <c r="D90" s="138">
        <f t="shared" si="12"/>
        <v>0</v>
      </c>
      <c r="E90" s="139">
        <v>773</v>
      </c>
    </row>
    <row r="91" spans="1:5" s="14" customFormat="1" ht="30.75" customHeight="1" x14ac:dyDescent="0.25">
      <c r="A91" s="45" t="s">
        <v>106</v>
      </c>
      <c r="B91" s="46" t="s">
        <v>127</v>
      </c>
      <c r="C91" s="148">
        <v>159</v>
      </c>
      <c r="D91" s="138">
        <f t="shared" si="12"/>
        <v>0</v>
      </c>
      <c r="E91" s="139">
        <v>159</v>
      </c>
    </row>
    <row r="92" spans="1:5" s="14" customFormat="1" ht="48.75" customHeight="1" x14ac:dyDescent="0.25">
      <c r="A92" s="45" t="s">
        <v>106</v>
      </c>
      <c r="B92" s="46" t="s">
        <v>128</v>
      </c>
      <c r="C92" s="148">
        <v>2</v>
      </c>
      <c r="D92" s="138">
        <f t="shared" si="12"/>
        <v>0</v>
      </c>
      <c r="E92" s="139">
        <v>2</v>
      </c>
    </row>
    <row r="93" spans="1:5" s="14" customFormat="1" ht="50.25" customHeight="1" x14ac:dyDescent="0.25">
      <c r="A93" s="45" t="s">
        <v>106</v>
      </c>
      <c r="B93" s="126" t="s">
        <v>169</v>
      </c>
      <c r="C93" s="148">
        <v>1672</v>
      </c>
      <c r="D93" s="138">
        <f t="shared" si="12"/>
        <v>0</v>
      </c>
      <c r="E93" s="139">
        <v>1672</v>
      </c>
    </row>
    <row r="94" spans="1:5" s="14" customFormat="1" ht="48" customHeight="1" x14ac:dyDescent="0.25">
      <c r="A94" s="45" t="s">
        <v>106</v>
      </c>
      <c r="B94" s="46" t="s">
        <v>129</v>
      </c>
      <c r="C94" s="148">
        <v>86</v>
      </c>
      <c r="D94" s="138">
        <f t="shared" si="12"/>
        <v>0</v>
      </c>
      <c r="E94" s="139">
        <v>86</v>
      </c>
    </row>
    <row r="95" spans="1:5" s="14" customFormat="1" ht="48" customHeight="1" x14ac:dyDescent="0.25">
      <c r="A95" s="127" t="s">
        <v>178</v>
      </c>
      <c r="B95" s="128" t="s">
        <v>170</v>
      </c>
      <c r="C95" s="148">
        <v>9623</v>
      </c>
      <c r="D95" s="138">
        <f t="shared" si="12"/>
        <v>0</v>
      </c>
      <c r="E95" s="139">
        <v>9623</v>
      </c>
    </row>
    <row r="96" spans="1:5" s="14" customFormat="1" ht="66.75" customHeight="1" x14ac:dyDescent="0.25">
      <c r="A96" s="41" t="s">
        <v>85</v>
      </c>
      <c r="B96" s="21" t="s">
        <v>107</v>
      </c>
      <c r="C96" s="148">
        <v>5049</v>
      </c>
      <c r="D96" s="138">
        <f t="shared" si="12"/>
        <v>0</v>
      </c>
      <c r="E96" s="139">
        <v>5049</v>
      </c>
    </row>
    <row r="97" spans="1:13" s="7" customFormat="1" ht="69.75" customHeight="1" x14ac:dyDescent="0.25">
      <c r="A97" s="41" t="s">
        <v>108</v>
      </c>
      <c r="B97" s="21" t="s">
        <v>109</v>
      </c>
      <c r="C97" s="148">
        <v>179.6</v>
      </c>
      <c r="D97" s="138">
        <f>E97-C97</f>
        <v>17781.006640000003</v>
      </c>
      <c r="E97" s="139">
        <f>SUM(E98:E99)</f>
        <v>17960.606640000002</v>
      </c>
    </row>
    <row r="98" spans="1:13" s="7" customFormat="1" ht="19.2" customHeight="1" x14ac:dyDescent="0.25">
      <c r="A98" s="41"/>
      <c r="B98" s="152" t="s">
        <v>179</v>
      </c>
      <c r="C98" s="148"/>
      <c r="D98" s="138">
        <f t="shared" si="12"/>
        <v>17781</v>
      </c>
      <c r="E98" s="139">
        <f>17781</f>
        <v>17781</v>
      </c>
    </row>
    <row r="99" spans="1:13" s="7" customFormat="1" ht="21" customHeight="1" x14ac:dyDescent="0.25">
      <c r="A99" s="41"/>
      <c r="B99" s="152" t="s">
        <v>180</v>
      </c>
      <c r="C99" s="148">
        <v>179.6</v>
      </c>
      <c r="D99" s="138">
        <f t="shared" si="12"/>
        <v>6.6400000000044201E-3</v>
      </c>
      <c r="E99" s="139">
        <f>179.6+0.00664</f>
        <v>179.60664</v>
      </c>
    </row>
    <row r="100" spans="1:13" s="7" customFormat="1" ht="45.6" customHeight="1" x14ac:dyDescent="0.25">
      <c r="A100" s="35" t="s">
        <v>80</v>
      </c>
      <c r="B100" s="21" t="s">
        <v>110</v>
      </c>
      <c r="C100" s="148"/>
      <c r="D100" s="138">
        <f t="shared" si="12"/>
        <v>500.5</v>
      </c>
      <c r="E100" s="139">
        <v>500.5</v>
      </c>
    </row>
    <row r="101" spans="1:13" s="14" customFormat="1" ht="44.4" customHeight="1" x14ac:dyDescent="0.25">
      <c r="A101" s="35" t="s">
        <v>81</v>
      </c>
      <c r="B101" s="27" t="s">
        <v>111</v>
      </c>
      <c r="C101" s="148">
        <v>10.199999999999999</v>
      </c>
      <c r="D101" s="138">
        <f t="shared" si="12"/>
        <v>0</v>
      </c>
      <c r="E101" s="139">
        <v>10.199999999999999</v>
      </c>
    </row>
    <row r="102" spans="1:13" s="14" customFormat="1" ht="29.4" customHeight="1" x14ac:dyDescent="0.25">
      <c r="A102" s="35" t="s">
        <v>82</v>
      </c>
      <c r="B102" s="21" t="s">
        <v>112</v>
      </c>
      <c r="C102" s="148">
        <v>2900</v>
      </c>
      <c r="D102" s="138">
        <f t="shared" si="12"/>
        <v>0</v>
      </c>
      <c r="E102" s="139">
        <v>2900</v>
      </c>
    </row>
    <row r="103" spans="1:13" s="14" customFormat="1" ht="30" hidden="1" customHeight="1" x14ac:dyDescent="0.25">
      <c r="A103" s="22" t="s">
        <v>116</v>
      </c>
      <c r="B103" s="28" t="s">
        <v>117</v>
      </c>
      <c r="C103" s="148"/>
      <c r="D103" s="138"/>
      <c r="E103" s="139"/>
    </row>
    <row r="104" spans="1:13" s="8" customFormat="1" ht="19.95" customHeight="1" x14ac:dyDescent="0.25">
      <c r="A104" s="18" t="s">
        <v>71</v>
      </c>
      <c r="B104" s="29" t="s">
        <v>72</v>
      </c>
      <c r="C104" s="145">
        <f>SUM(C105:C108)</f>
        <v>16657.8</v>
      </c>
      <c r="D104" s="145">
        <f t="shared" ref="D104" si="13">SUM(D105:D108)</f>
        <v>0</v>
      </c>
      <c r="E104" s="145">
        <f>SUM(E105:E108)</f>
        <v>16657.8</v>
      </c>
    </row>
    <row r="105" spans="1:13" s="8" customFormat="1" ht="55.2" x14ac:dyDescent="0.25">
      <c r="A105" s="25" t="s">
        <v>73</v>
      </c>
      <c r="B105" s="30" t="s">
        <v>74</v>
      </c>
      <c r="C105" s="139">
        <v>2315</v>
      </c>
      <c r="D105" s="138">
        <f>C105-E105</f>
        <v>0</v>
      </c>
      <c r="E105" s="140">
        <v>2315</v>
      </c>
    </row>
    <row r="106" spans="1:13" s="8" customFormat="1" ht="55.2" x14ac:dyDescent="0.25">
      <c r="A106" s="25" t="s">
        <v>130</v>
      </c>
      <c r="B106" s="30" t="s">
        <v>131</v>
      </c>
      <c r="C106" s="139">
        <v>12889.8</v>
      </c>
      <c r="D106" s="138">
        <f t="shared" ref="D106:D108" si="14">C106-E106</f>
        <v>0</v>
      </c>
      <c r="E106" s="140">
        <v>12889.8</v>
      </c>
    </row>
    <row r="107" spans="1:13" s="8" customFormat="1" ht="27.6" hidden="1" x14ac:dyDescent="0.25">
      <c r="A107" s="25" t="s">
        <v>162</v>
      </c>
      <c r="B107" s="30" t="s">
        <v>161</v>
      </c>
      <c r="C107" s="139"/>
      <c r="D107" s="138">
        <f t="shared" si="14"/>
        <v>0</v>
      </c>
      <c r="E107" s="140"/>
    </row>
    <row r="108" spans="1:13" s="8" customFormat="1" ht="55.2" x14ac:dyDescent="0.25">
      <c r="A108" s="25" t="s">
        <v>132</v>
      </c>
      <c r="B108" s="30" t="s">
        <v>133</v>
      </c>
      <c r="C108" s="139">
        <v>1453</v>
      </c>
      <c r="D108" s="138">
        <f t="shared" si="14"/>
        <v>0</v>
      </c>
      <c r="E108" s="140">
        <v>1453</v>
      </c>
    </row>
    <row r="109" spans="1:13" s="8" customFormat="1" ht="27.6" hidden="1" x14ac:dyDescent="0.25">
      <c r="A109" s="25" t="s">
        <v>163</v>
      </c>
      <c r="B109" s="30" t="s">
        <v>139</v>
      </c>
      <c r="C109" s="139"/>
      <c r="D109" s="138"/>
      <c r="E109" s="140"/>
    </row>
    <row r="110" spans="1:13" s="3" customFormat="1" ht="24" customHeight="1" x14ac:dyDescent="0.25">
      <c r="A110" s="34"/>
      <c r="B110" s="32" t="s">
        <v>75</v>
      </c>
      <c r="C110" s="145">
        <f>C13+C41</f>
        <v>614479.4</v>
      </c>
      <c r="D110" s="145">
        <f t="shared" ref="D110:E110" si="15">D13+D41</f>
        <v>32070.264720000003</v>
      </c>
      <c r="E110" s="145">
        <f t="shared" si="15"/>
        <v>646549.66472</v>
      </c>
    </row>
    <row r="111" spans="1:13" s="13" customFormat="1" x14ac:dyDescent="0.25">
      <c r="A111" s="47" t="s">
        <v>76</v>
      </c>
      <c r="B111" s="48"/>
      <c r="C111" s="109"/>
      <c r="D111" s="4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1:13" s="13" customFormat="1" ht="13.2" x14ac:dyDescent="0.25">
      <c r="A112" s="11"/>
      <c r="B112" s="49"/>
      <c r="C112" s="49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3" x14ac:dyDescent="0.25">
      <c r="B113" s="50"/>
      <c r="C113" s="50"/>
    </row>
    <row r="114" spans="2:3" x14ac:dyDescent="0.25">
      <c r="B114" s="50"/>
      <c r="C114" s="50"/>
    </row>
    <row r="115" spans="2:3" x14ac:dyDescent="0.25">
      <c r="B115" s="50"/>
      <c r="C115" s="50"/>
    </row>
    <row r="116" spans="2:3" x14ac:dyDescent="0.25">
      <c r="B116" s="50"/>
      <c r="C116" s="56"/>
    </row>
    <row r="117" spans="2:3" x14ac:dyDescent="0.25">
      <c r="B117" s="50"/>
      <c r="C117" s="50"/>
    </row>
    <row r="118" spans="2:3" x14ac:dyDescent="0.25">
      <c r="B118" s="50"/>
      <c r="C118" s="50"/>
    </row>
    <row r="119" spans="2:3" x14ac:dyDescent="0.25">
      <c r="B119" s="50"/>
      <c r="C119" s="50"/>
    </row>
    <row r="120" spans="2:3" x14ac:dyDescent="0.25">
      <c r="B120" s="50"/>
      <c r="C120" s="50"/>
    </row>
    <row r="121" spans="2:3" x14ac:dyDescent="0.25">
      <c r="B121" s="50"/>
      <c r="C121" s="50"/>
    </row>
    <row r="122" spans="2:3" x14ac:dyDescent="0.25">
      <c r="B122" s="50"/>
      <c r="C122" s="50"/>
    </row>
    <row r="123" spans="2:3" x14ac:dyDescent="0.25">
      <c r="B123" s="50"/>
      <c r="C123" s="50"/>
    </row>
    <row r="124" spans="2:3" x14ac:dyDescent="0.25">
      <c r="B124" s="50"/>
      <c r="C124" s="50"/>
    </row>
    <row r="125" spans="2:3" x14ac:dyDescent="0.25">
      <c r="B125" s="50"/>
      <c r="C125" s="50"/>
    </row>
    <row r="126" spans="2:3" x14ac:dyDescent="0.25">
      <c r="B126" s="50"/>
      <c r="C126" s="50"/>
    </row>
    <row r="127" spans="2:3" x14ac:dyDescent="0.25">
      <c r="B127" s="50"/>
      <c r="C127" s="50"/>
    </row>
    <row r="128" spans="2:3" x14ac:dyDescent="0.25">
      <c r="B128" s="50"/>
      <c r="C128" s="50"/>
    </row>
    <row r="129" spans="2:3" x14ac:dyDescent="0.25">
      <c r="B129" s="50"/>
      <c r="C129" s="50"/>
    </row>
    <row r="130" spans="2:3" x14ac:dyDescent="0.25">
      <c r="B130" s="50"/>
      <c r="C130" s="50"/>
    </row>
    <row r="131" spans="2:3" x14ac:dyDescent="0.25">
      <c r="B131" s="50"/>
      <c r="C131" s="50"/>
    </row>
    <row r="132" spans="2:3" x14ac:dyDescent="0.25">
      <c r="B132" s="50"/>
      <c r="C132" s="50"/>
    </row>
    <row r="133" spans="2:3" x14ac:dyDescent="0.25">
      <c r="B133" s="50"/>
      <c r="C133" s="50"/>
    </row>
    <row r="134" spans="2:3" x14ac:dyDescent="0.25">
      <c r="B134" s="50"/>
      <c r="C134" s="50"/>
    </row>
    <row r="135" spans="2:3" x14ac:dyDescent="0.25">
      <c r="B135" s="50"/>
      <c r="C135" s="50"/>
    </row>
    <row r="136" spans="2:3" x14ac:dyDescent="0.25">
      <c r="B136" s="50"/>
      <c r="C136" s="50"/>
    </row>
    <row r="137" spans="2:3" x14ac:dyDescent="0.25">
      <c r="B137" s="50"/>
      <c r="C137" s="50"/>
    </row>
    <row r="138" spans="2:3" x14ac:dyDescent="0.25">
      <c r="B138" s="50"/>
      <c r="C138" s="50"/>
    </row>
    <row r="139" spans="2:3" x14ac:dyDescent="0.25">
      <c r="B139" s="50"/>
      <c r="C139" s="50"/>
    </row>
    <row r="140" spans="2:3" x14ac:dyDescent="0.25">
      <c r="B140" s="50"/>
      <c r="C140" s="50"/>
    </row>
    <row r="141" spans="2:3" x14ac:dyDescent="0.25">
      <c r="B141" s="50"/>
      <c r="C141" s="50"/>
    </row>
    <row r="142" spans="2:3" x14ac:dyDescent="0.25">
      <c r="B142" s="50"/>
      <c r="C142" s="50"/>
    </row>
    <row r="143" spans="2:3" x14ac:dyDescent="0.25">
      <c r="B143" s="50"/>
      <c r="C143" s="50"/>
    </row>
    <row r="144" spans="2:3" x14ac:dyDescent="0.25">
      <c r="B144" s="50"/>
      <c r="C144" s="50"/>
    </row>
    <row r="145" spans="2:3" x14ac:dyDescent="0.25">
      <c r="B145" s="50"/>
      <c r="C145" s="50"/>
    </row>
    <row r="146" spans="2:3" x14ac:dyDescent="0.25">
      <c r="B146" s="50"/>
      <c r="C146" s="50"/>
    </row>
    <row r="147" spans="2:3" x14ac:dyDescent="0.25">
      <c r="B147" s="50"/>
      <c r="C147" s="50"/>
    </row>
    <row r="148" spans="2:3" x14ac:dyDescent="0.25">
      <c r="B148" s="50"/>
      <c r="C148" s="50"/>
    </row>
    <row r="149" spans="2:3" x14ac:dyDescent="0.25">
      <c r="B149" s="50"/>
      <c r="C149" s="50"/>
    </row>
    <row r="150" spans="2:3" x14ac:dyDescent="0.25">
      <c r="B150" s="50"/>
      <c r="C150" s="50"/>
    </row>
    <row r="151" spans="2:3" x14ac:dyDescent="0.25">
      <c r="B151" s="50"/>
      <c r="C151" s="50"/>
    </row>
    <row r="152" spans="2:3" x14ac:dyDescent="0.25">
      <c r="B152" s="50"/>
      <c r="C152" s="50"/>
    </row>
    <row r="153" spans="2:3" x14ac:dyDescent="0.25">
      <c r="B153" s="50"/>
      <c r="C153" s="50"/>
    </row>
    <row r="154" spans="2:3" x14ac:dyDescent="0.25">
      <c r="B154" s="50"/>
      <c r="C154" s="50"/>
    </row>
    <row r="155" spans="2:3" x14ac:dyDescent="0.25">
      <c r="B155" s="50"/>
      <c r="C155" s="50"/>
    </row>
    <row r="156" spans="2:3" x14ac:dyDescent="0.25">
      <c r="B156" s="50"/>
      <c r="C156" s="50"/>
    </row>
    <row r="157" spans="2:3" x14ac:dyDescent="0.25">
      <c r="B157" s="50"/>
      <c r="C157" s="50"/>
    </row>
    <row r="158" spans="2:3" x14ac:dyDescent="0.25">
      <c r="B158" s="50"/>
      <c r="C158" s="50"/>
    </row>
    <row r="159" spans="2:3" x14ac:dyDescent="0.25">
      <c r="B159" s="50"/>
      <c r="C159" s="50"/>
    </row>
    <row r="160" spans="2:3" x14ac:dyDescent="0.25">
      <c r="B160" s="50"/>
      <c r="C160" s="50"/>
    </row>
    <row r="161" spans="2:3" x14ac:dyDescent="0.25">
      <c r="B161" s="50"/>
      <c r="C161" s="50"/>
    </row>
    <row r="162" spans="2:3" x14ac:dyDescent="0.25">
      <c r="B162" s="50"/>
      <c r="C162" s="50"/>
    </row>
    <row r="163" spans="2:3" x14ac:dyDescent="0.25">
      <c r="B163" s="50"/>
      <c r="C163" s="50"/>
    </row>
    <row r="164" spans="2:3" x14ac:dyDescent="0.25">
      <c r="B164" s="50"/>
      <c r="C164" s="50"/>
    </row>
    <row r="165" spans="2:3" x14ac:dyDescent="0.25">
      <c r="B165" s="50"/>
      <c r="C165" s="50"/>
    </row>
    <row r="166" spans="2:3" x14ac:dyDescent="0.25">
      <c r="B166" s="50"/>
      <c r="C166" s="50"/>
    </row>
    <row r="167" spans="2:3" x14ac:dyDescent="0.25">
      <c r="B167" s="50"/>
      <c r="C167" s="50"/>
    </row>
    <row r="168" spans="2:3" x14ac:dyDescent="0.25">
      <c r="B168" s="50"/>
      <c r="C168" s="50"/>
    </row>
    <row r="169" spans="2:3" x14ac:dyDescent="0.25">
      <c r="B169" s="50"/>
      <c r="C169" s="50"/>
    </row>
    <row r="170" spans="2:3" x14ac:dyDescent="0.25">
      <c r="B170" s="50"/>
      <c r="C170" s="50"/>
    </row>
    <row r="171" spans="2:3" x14ac:dyDescent="0.25">
      <c r="B171" s="50"/>
      <c r="C171" s="50"/>
    </row>
    <row r="172" spans="2:3" x14ac:dyDescent="0.25">
      <c r="B172" s="50"/>
      <c r="C172" s="50"/>
    </row>
    <row r="173" spans="2:3" x14ac:dyDescent="0.25">
      <c r="B173" s="50"/>
      <c r="C173" s="50"/>
    </row>
    <row r="174" spans="2:3" x14ac:dyDescent="0.25">
      <c r="B174" s="50"/>
      <c r="C174" s="50"/>
    </row>
    <row r="175" spans="2:3" x14ac:dyDescent="0.25">
      <c r="B175" s="50"/>
      <c r="C175" s="50"/>
    </row>
    <row r="176" spans="2:3" x14ac:dyDescent="0.25">
      <c r="B176" s="50"/>
      <c r="C176" s="50"/>
    </row>
    <row r="177" spans="2:3" x14ac:dyDescent="0.25">
      <c r="B177" s="50"/>
      <c r="C177" s="50"/>
    </row>
    <row r="178" spans="2:3" x14ac:dyDescent="0.25">
      <c r="B178" s="50"/>
      <c r="C178" s="50"/>
    </row>
    <row r="179" spans="2:3" x14ac:dyDescent="0.25">
      <c r="B179" s="50"/>
      <c r="C179" s="50"/>
    </row>
    <row r="180" spans="2:3" x14ac:dyDescent="0.25">
      <c r="B180" s="50"/>
      <c r="C180" s="50"/>
    </row>
    <row r="181" spans="2:3" x14ac:dyDescent="0.25">
      <c r="B181" s="50"/>
      <c r="C181" s="50"/>
    </row>
    <row r="182" spans="2:3" x14ac:dyDescent="0.25">
      <c r="B182" s="50"/>
      <c r="C182" s="50"/>
    </row>
    <row r="183" spans="2:3" x14ac:dyDescent="0.25">
      <c r="B183" s="50"/>
      <c r="C183" s="50"/>
    </row>
    <row r="184" spans="2:3" x14ac:dyDescent="0.25">
      <c r="B184" s="50"/>
      <c r="C184" s="50"/>
    </row>
    <row r="185" spans="2:3" x14ac:dyDescent="0.25">
      <c r="B185" s="50"/>
      <c r="C185" s="50"/>
    </row>
    <row r="186" spans="2:3" x14ac:dyDescent="0.25">
      <c r="B186" s="50"/>
      <c r="C186" s="50"/>
    </row>
    <row r="187" spans="2:3" x14ac:dyDescent="0.25">
      <c r="B187" s="50"/>
      <c r="C187" s="50"/>
    </row>
    <row r="188" spans="2:3" x14ac:dyDescent="0.25">
      <c r="B188" s="50"/>
      <c r="C188" s="50"/>
    </row>
    <row r="189" spans="2:3" x14ac:dyDescent="0.25">
      <c r="B189" s="50"/>
      <c r="C189" s="50"/>
    </row>
    <row r="190" spans="2:3" x14ac:dyDescent="0.25">
      <c r="B190" s="50"/>
      <c r="C190" s="50"/>
    </row>
    <row r="191" spans="2:3" x14ac:dyDescent="0.25">
      <c r="B191" s="50"/>
      <c r="C191" s="50"/>
    </row>
    <row r="192" spans="2:3" x14ac:dyDescent="0.25">
      <c r="B192" s="50"/>
      <c r="C192" s="50"/>
    </row>
    <row r="193" spans="2:3" x14ac:dyDescent="0.25">
      <c r="B193" s="50"/>
      <c r="C193" s="50"/>
    </row>
    <row r="194" spans="2:3" x14ac:dyDescent="0.25">
      <c r="B194" s="50"/>
      <c r="C194" s="50"/>
    </row>
    <row r="195" spans="2:3" x14ac:dyDescent="0.25">
      <c r="B195" s="50"/>
      <c r="C195" s="50"/>
    </row>
    <row r="196" spans="2:3" x14ac:dyDescent="0.25">
      <c r="B196" s="50"/>
      <c r="C196" s="50"/>
    </row>
    <row r="197" spans="2:3" x14ac:dyDescent="0.25">
      <c r="B197" s="50"/>
      <c r="C197" s="50"/>
    </row>
    <row r="198" spans="2:3" x14ac:dyDescent="0.25">
      <c r="B198" s="50"/>
      <c r="C198" s="50"/>
    </row>
    <row r="199" spans="2:3" x14ac:dyDescent="0.25">
      <c r="B199" s="50"/>
      <c r="C199" s="50"/>
    </row>
    <row r="200" spans="2:3" x14ac:dyDescent="0.25">
      <c r="B200" s="50"/>
      <c r="C200" s="50"/>
    </row>
    <row r="201" spans="2:3" x14ac:dyDescent="0.25">
      <c r="B201" s="50"/>
      <c r="C201" s="50"/>
    </row>
    <row r="202" spans="2:3" x14ac:dyDescent="0.25">
      <c r="B202" s="50"/>
      <c r="C202" s="50"/>
    </row>
    <row r="203" spans="2:3" x14ac:dyDescent="0.25">
      <c r="B203" s="50"/>
      <c r="C203" s="50"/>
    </row>
    <row r="204" spans="2:3" x14ac:dyDescent="0.25">
      <c r="B204" s="50"/>
      <c r="C204" s="50"/>
    </row>
    <row r="205" spans="2:3" x14ac:dyDescent="0.25">
      <c r="B205" s="50"/>
      <c r="C205" s="50"/>
    </row>
    <row r="206" spans="2:3" x14ac:dyDescent="0.25">
      <c r="B206" s="50"/>
      <c r="C206" s="50"/>
    </row>
    <row r="207" spans="2:3" x14ac:dyDescent="0.25">
      <c r="B207" s="50"/>
      <c r="C207" s="50"/>
    </row>
    <row r="208" spans="2:3" x14ac:dyDescent="0.25">
      <c r="B208" s="50"/>
      <c r="C208" s="50"/>
    </row>
    <row r="209" spans="2:3" x14ac:dyDescent="0.25">
      <c r="B209" s="50"/>
      <c r="C209" s="50"/>
    </row>
    <row r="210" spans="2:3" x14ac:dyDescent="0.25">
      <c r="B210" s="50"/>
      <c r="C210" s="50"/>
    </row>
    <row r="211" spans="2:3" x14ac:dyDescent="0.25">
      <c r="B211" s="50"/>
      <c r="C211" s="50"/>
    </row>
    <row r="212" spans="2:3" x14ac:dyDescent="0.25">
      <c r="B212" s="50"/>
      <c r="C212" s="50"/>
    </row>
    <row r="213" spans="2:3" x14ac:dyDescent="0.25">
      <c r="B213" s="50"/>
      <c r="C213" s="50"/>
    </row>
    <row r="214" spans="2:3" x14ac:dyDescent="0.25">
      <c r="B214" s="50"/>
      <c r="C214" s="50"/>
    </row>
    <row r="215" spans="2:3" x14ac:dyDescent="0.25">
      <c r="B215" s="50"/>
      <c r="C215" s="50"/>
    </row>
    <row r="216" spans="2:3" x14ac:dyDescent="0.25">
      <c r="B216" s="50"/>
      <c r="C216" s="50"/>
    </row>
    <row r="217" spans="2:3" x14ac:dyDescent="0.25">
      <c r="B217" s="50"/>
      <c r="C217" s="50"/>
    </row>
    <row r="218" spans="2:3" x14ac:dyDescent="0.25">
      <c r="B218" s="50"/>
      <c r="C218" s="50"/>
    </row>
    <row r="219" spans="2:3" x14ac:dyDescent="0.25">
      <c r="B219" s="50"/>
      <c r="C219" s="50"/>
    </row>
    <row r="220" spans="2:3" x14ac:dyDescent="0.25">
      <c r="B220" s="50"/>
      <c r="C220" s="50"/>
    </row>
    <row r="221" spans="2:3" x14ac:dyDescent="0.25">
      <c r="B221" s="50"/>
      <c r="C221" s="50"/>
    </row>
    <row r="222" spans="2:3" x14ac:dyDescent="0.25">
      <c r="B222" s="50"/>
      <c r="C222" s="50"/>
    </row>
    <row r="223" spans="2:3" x14ac:dyDescent="0.25">
      <c r="B223" s="50"/>
      <c r="C223" s="50"/>
    </row>
    <row r="224" spans="2:3" x14ac:dyDescent="0.25">
      <c r="B224" s="50"/>
      <c r="C224" s="50"/>
    </row>
    <row r="225" spans="2:3" x14ac:dyDescent="0.25">
      <c r="B225" s="50"/>
      <c r="C225" s="50"/>
    </row>
    <row r="226" spans="2:3" x14ac:dyDescent="0.25">
      <c r="B226" s="50"/>
      <c r="C226" s="50"/>
    </row>
    <row r="227" spans="2:3" x14ac:dyDescent="0.25">
      <c r="B227" s="50"/>
      <c r="C227" s="50"/>
    </row>
    <row r="228" spans="2:3" x14ac:dyDescent="0.25">
      <c r="B228" s="50"/>
      <c r="C228" s="50"/>
    </row>
    <row r="229" spans="2:3" x14ac:dyDescent="0.25">
      <c r="B229" s="50"/>
      <c r="C229" s="50"/>
    </row>
    <row r="230" spans="2:3" x14ac:dyDescent="0.25">
      <c r="B230" s="50"/>
      <c r="C230" s="50"/>
    </row>
    <row r="231" spans="2:3" x14ac:dyDescent="0.25">
      <c r="B231" s="50"/>
      <c r="C231" s="50"/>
    </row>
    <row r="232" spans="2:3" x14ac:dyDescent="0.25">
      <c r="B232" s="50"/>
      <c r="C232" s="50"/>
    </row>
    <row r="233" spans="2:3" x14ac:dyDescent="0.25">
      <c r="B233" s="50"/>
      <c r="C233" s="50"/>
    </row>
    <row r="234" spans="2:3" x14ac:dyDescent="0.25">
      <c r="B234" s="50"/>
      <c r="C234" s="50"/>
    </row>
    <row r="235" spans="2:3" x14ac:dyDescent="0.25">
      <c r="B235" s="50"/>
      <c r="C235" s="50"/>
    </row>
    <row r="236" spans="2:3" x14ac:dyDescent="0.25">
      <c r="B236" s="50"/>
      <c r="C236" s="50"/>
    </row>
    <row r="237" spans="2:3" x14ac:dyDescent="0.25">
      <c r="B237" s="50"/>
      <c r="C237" s="50"/>
    </row>
    <row r="238" spans="2:3" x14ac:dyDescent="0.25">
      <c r="B238" s="50"/>
      <c r="C238" s="50"/>
    </row>
    <row r="239" spans="2:3" x14ac:dyDescent="0.25">
      <c r="B239" s="50"/>
      <c r="C239" s="50"/>
    </row>
    <row r="240" spans="2:3" x14ac:dyDescent="0.25">
      <c r="B240" s="50"/>
      <c r="C240" s="50"/>
    </row>
    <row r="241" spans="2:3" x14ac:dyDescent="0.25">
      <c r="B241" s="50"/>
      <c r="C241" s="50"/>
    </row>
    <row r="242" spans="2:3" x14ac:dyDescent="0.25">
      <c r="B242" s="50"/>
      <c r="C242" s="50"/>
    </row>
    <row r="243" spans="2:3" x14ac:dyDescent="0.25">
      <c r="B243" s="50"/>
      <c r="C243" s="50"/>
    </row>
    <row r="244" spans="2:3" x14ac:dyDescent="0.25">
      <c r="B244" s="50"/>
      <c r="C244" s="50"/>
    </row>
    <row r="245" spans="2:3" x14ac:dyDescent="0.25">
      <c r="B245" s="50"/>
      <c r="C245" s="50"/>
    </row>
    <row r="246" spans="2:3" x14ac:dyDescent="0.25">
      <c r="B246" s="50"/>
      <c r="C246" s="50"/>
    </row>
    <row r="247" spans="2:3" x14ac:dyDescent="0.25">
      <c r="B247" s="50"/>
      <c r="C247" s="50"/>
    </row>
    <row r="248" spans="2:3" x14ac:dyDescent="0.25">
      <c r="B248" s="50"/>
      <c r="C248" s="50"/>
    </row>
    <row r="249" spans="2:3" x14ac:dyDescent="0.25">
      <c r="B249" s="50"/>
      <c r="C249" s="50"/>
    </row>
    <row r="250" spans="2:3" x14ac:dyDescent="0.25">
      <c r="B250" s="50"/>
      <c r="C250" s="50"/>
    </row>
    <row r="251" spans="2:3" x14ac:dyDescent="0.25">
      <c r="B251" s="50"/>
      <c r="C251" s="50"/>
    </row>
    <row r="252" spans="2:3" x14ac:dyDescent="0.25">
      <c r="B252" s="50"/>
      <c r="C252" s="50"/>
    </row>
    <row r="253" spans="2:3" x14ac:dyDescent="0.25">
      <c r="B253" s="50"/>
      <c r="C253" s="50"/>
    </row>
    <row r="254" spans="2:3" x14ac:dyDescent="0.25">
      <c r="B254" s="50"/>
      <c r="C254" s="50"/>
    </row>
    <row r="255" spans="2:3" x14ac:dyDescent="0.25">
      <c r="B255" s="50"/>
      <c r="C255" s="50"/>
    </row>
    <row r="256" spans="2:3" x14ac:dyDescent="0.25">
      <c r="B256" s="50"/>
      <c r="C256" s="50"/>
    </row>
    <row r="257" spans="2:3" x14ac:dyDescent="0.25">
      <c r="B257" s="50"/>
      <c r="C257" s="50"/>
    </row>
    <row r="258" spans="2:3" x14ac:dyDescent="0.25">
      <c r="B258" s="50"/>
      <c r="C258" s="50"/>
    </row>
    <row r="259" spans="2:3" x14ac:dyDescent="0.25">
      <c r="B259" s="50"/>
      <c r="C259" s="50"/>
    </row>
    <row r="260" spans="2:3" x14ac:dyDescent="0.25">
      <c r="B260" s="50"/>
      <c r="C260" s="50"/>
    </row>
    <row r="261" spans="2:3" x14ac:dyDescent="0.25">
      <c r="B261" s="50"/>
      <c r="C261" s="50"/>
    </row>
    <row r="262" spans="2:3" x14ac:dyDescent="0.25">
      <c r="B262" s="50"/>
      <c r="C262" s="50"/>
    </row>
    <row r="263" spans="2:3" x14ac:dyDescent="0.25">
      <c r="B263" s="50"/>
      <c r="C263" s="50"/>
    </row>
    <row r="264" spans="2:3" x14ac:dyDescent="0.25">
      <c r="B264" s="50"/>
      <c r="C264" s="50"/>
    </row>
    <row r="265" spans="2:3" x14ac:dyDescent="0.25">
      <c r="B265" s="50"/>
      <c r="C265" s="50"/>
    </row>
    <row r="266" spans="2:3" x14ac:dyDescent="0.25">
      <c r="B266" s="50"/>
      <c r="C266" s="50"/>
    </row>
    <row r="267" spans="2:3" x14ac:dyDescent="0.25">
      <c r="B267" s="50"/>
      <c r="C267" s="50"/>
    </row>
    <row r="268" spans="2:3" x14ac:dyDescent="0.25">
      <c r="B268" s="50"/>
      <c r="C268" s="50"/>
    </row>
    <row r="269" spans="2:3" x14ac:dyDescent="0.25">
      <c r="B269" s="50"/>
      <c r="C269" s="50"/>
    </row>
    <row r="270" spans="2:3" x14ac:dyDescent="0.25">
      <c r="B270" s="50"/>
      <c r="C270" s="50"/>
    </row>
  </sheetData>
  <mergeCells count="8">
    <mergeCell ref="A9:C9"/>
    <mergeCell ref="A8:C8"/>
    <mergeCell ref="B6:E6"/>
    <mergeCell ref="B1:E1"/>
    <mergeCell ref="B2:E2"/>
    <mergeCell ref="B3:E3"/>
    <mergeCell ref="B4:E4"/>
    <mergeCell ref="B5:E5"/>
  </mergeCells>
  <pageMargins left="0.70866141732283472" right="0.15748031496062992" top="0.43307086614173229" bottom="7.874015748031496E-2" header="0.15748031496062992" footer="0.15748031496062992"/>
  <pageSetup paperSize="9" scale="61" fitToHeight="0" orientation="portrait" useFirstPageNumber="1" r:id="rId1"/>
  <headerFooter alignWithMargins="0">
    <oddHeader>&amp;R&amp;P</oddHeader>
  </headerFooter>
  <rowBreaks count="2" manualBreakCount="2">
    <brk id="57" max="4" man="1"/>
    <brk id="8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1"/>
  <sheetViews>
    <sheetView tabSelected="1" view="pageBreakPreview" zoomScale="82" zoomScaleNormal="100" zoomScaleSheetLayoutView="82" workbookViewId="0">
      <selection activeCell="D15" sqref="D15"/>
    </sheetView>
  </sheetViews>
  <sheetFormatPr defaultColWidth="9.109375" defaultRowHeight="13.8" x14ac:dyDescent="0.25"/>
  <cols>
    <col min="1" max="1" width="26.5546875" style="59" customWidth="1"/>
    <col min="2" max="2" width="63.5546875" style="59" customWidth="1"/>
    <col min="3" max="5" width="15.33203125" style="63" customWidth="1"/>
    <col min="6" max="8" width="16.109375" style="63" customWidth="1"/>
    <col min="9" max="9" width="15.6640625" style="59" customWidth="1"/>
    <col min="10" max="10" width="14.44140625" style="59" customWidth="1"/>
    <col min="11" max="16384" width="9.109375" style="59"/>
  </cols>
  <sheetData>
    <row r="1" spans="1:29" ht="15.6" x14ac:dyDescent="0.3">
      <c r="A1" s="57"/>
      <c r="B1" s="168" t="s">
        <v>140</v>
      </c>
      <c r="C1" s="168"/>
      <c r="D1" s="168"/>
      <c r="E1" s="168"/>
      <c r="F1" s="168"/>
      <c r="G1" s="168"/>
      <c r="H1" s="168"/>
      <c r="I1" s="58"/>
    </row>
    <row r="2" spans="1:29" ht="15.6" x14ac:dyDescent="0.3">
      <c r="A2" s="57"/>
      <c r="B2" s="169" t="s">
        <v>141</v>
      </c>
      <c r="C2" s="169"/>
      <c r="D2" s="169"/>
      <c r="E2" s="169"/>
      <c r="F2" s="169"/>
      <c r="G2" s="169"/>
      <c r="H2" s="169"/>
      <c r="J2" s="58"/>
    </row>
    <row r="3" spans="1:29" ht="15.6" x14ac:dyDescent="0.3">
      <c r="A3" s="57"/>
      <c r="B3" s="170" t="s">
        <v>0</v>
      </c>
      <c r="C3" s="170"/>
      <c r="D3" s="170"/>
      <c r="E3" s="170"/>
      <c r="F3" s="170"/>
      <c r="G3" s="170"/>
      <c r="H3" s="170"/>
      <c r="J3" s="58"/>
    </row>
    <row r="4" spans="1:29" ht="15.6" x14ac:dyDescent="0.3">
      <c r="B4" s="169" t="s">
        <v>192</v>
      </c>
      <c r="C4" s="169"/>
      <c r="D4" s="169"/>
      <c r="E4" s="169"/>
      <c r="F4" s="169"/>
      <c r="G4" s="169"/>
      <c r="H4" s="169"/>
      <c r="I4" s="60"/>
      <c r="J4" s="58"/>
    </row>
    <row r="5" spans="1:29" ht="15.6" x14ac:dyDescent="0.3">
      <c r="B5" s="169" t="s">
        <v>172</v>
      </c>
      <c r="C5" s="169"/>
      <c r="D5" s="169"/>
      <c r="E5" s="169"/>
      <c r="F5" s="169"/>
      <c r="G5" s="169"/>
      <c r="H5" s="169"/>
      <c r="I5" s="60"/>
      <c r="J5" s="58"/>
    </row>
    <row r="6" spans="1:29" s="1" customFormat="1" ht="15.75" customHeight="1" x14ac:dyDescent="0.3">
      <c r="A6" s="61"/>
      <c r="B6" s="169" t="s">
        <v>191</v>
      </c>
      <c r="C6" s="169"/>
      <c r="D6" s="169"/>
      <c r="E6" s="169"/>
      <c r="F6" s="169"/>
      <c r="G6" s="169"/>
      <c r="H6" s="169"/>
    </row>
    <row r="7" spans="1:29" x14ac:dyDescent="0.25">
      <c r="A7" s="171" t="s">
        <v>142</v>
      </c>
      <c r="B7" s="171"/>
      <c r="C7" s="171"/>
      <c r="D7" s="171"/>
      <c r="E7" s="171"/>
      <c r="F7" s="171"/>
      <c r="G7" s="153"/>
      <c r="H7" s="153"/>
    </row>
    <row r="8" spans="1:29" x14ac:dyDescent="0.25">
      <c r="A8" s="171" t="s">
        <v>175</v>
      </c>
      <c r="B8" s="171"/>
      <c r="C8" s="171"/>
      <c r="D8" s="171"/>
      <c r="E8" s="171"/>
      <c r="F8" s="171"/>
      <c r="G8" s="153"/>
      <c r="H8" s="153"/>
    </row>
    <row r="9" spans="1:29" x14ac:dyDescent="0.25">
      <c r="A9" s="62"/>
      <c r="B9" s="62"/>
    </row>
    <row r="10" spans="1:29" ht="14.4" customHeight="1" x14ac:dyDescent="0.25">
      <c r="A10" s="172" t="s">
        <v>1</v>
      </c>
      <c r="B10" s="64" t="s">
        <v>2</v>
      </c>
      <c r="C10" s="174" t="s">
        <v>143</v>
      </c>
      <c r="D10" s="175"/>
      <c r="E10" s="175"/>
      <c r="F10" s="176"/>
      <c r="G10" s="155"/>
      <c r="H10" s="155"/>
    </row>
    <row r="11" spans="1:29" ht="27.6" x14ac:dyDescent="0.25">
      <c r="A11" s="173"/>
      <c r="B11" s="65"/>
      <c r="C11" s="106" t="s">
        <v>176</v>
      </c>
      <c r="D11" s="106" t="s">
        <v>185</v>
      </c>
      <c r="E11" s="106" t="s">
        <v>186</v>
      </c>
      <c r="F11" s="67" t="s">
        <v>177</v>
      </c>
      <c r="G11" s="106" t="s">
        <v>185</v>
      </c>
      <c r="H11" s="106" t="s">
        <v>187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</row>
    <row r="12" spans="1:29" x14ac:dyDescent="0.25">
      <c r="A12" s="105"/>
      <c r="B12" s="105"/>
      <c r="C12" s="67" t="s">
        <v>144</v>
      </c>
      <c r="D12" s="67"/>
      <c r="E12" s="67"/>
      <c r="F12" s="67" t="s">
        <v>144</v>
      </c>
      <c r="G12" s="67"/>
      <c r="H12" s="67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</row>
    <row r="13" spans="1:29" s="71" customFormat="1" ht="12" x14ac:dyDescent="0.25">
      <c r="A13" s="51">
        <v>1</v>
      </c>
      <c r="B13" s="68">
        <v>2</v>
      </c>
      <c r="C13" s="69">
        <v>3</v>
      </c>
      <c r="D13" s="69"/>
      <c r="E13" s="69"/>
      <c r="F13" s="69">
        <v>6</v>
      </c>
      <c r="G13" s="69"/>
      <c r="H13" s="69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s="74" customFormat="1" x14ac:dyDescent="0.25">
      <c r="A14" s="72" t="s">
        <v>3</v>
      </c>
      <c r="B14" s="73" t="s">
        <v>4</v>
      </c>
      <c r="C14" s="110">
        <f t="shared" ref="C14:H14" si="0">C15+C16+C21+C25+C27+C30+C31+C34+C37+C40+C42+C43</f>
        <v>64061</v>
      </c>
      <c r="D14" s="110">
        <f t="shared" si="0"/>
        <v>0</v>
      </c>
      <c r="E14" s="110">
        <f t="shared" si="0"/>
        <v>64061</v>
      </c>
      <c r="F14" s="110">
        <f t="shared" si="0"/>
        <v>68049</v>
      </c>
      <c r="G14" s="110">
        <f t="shared" si="0"/>
        <v>0</v>
      </c>
      <c r="H14" s="110">
        <f t="shared" si="0"/>
        <v>68049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</row>
    <row r="15" spans="1:29" s="74" customFormat="1" x14ac:dyDescent="0.25">
      <c r="A15" s="72" t="s">
        <v>5</v>
      </c>
      <c r="B15" s="73" t="s">
        <v>6</v>
      </c>
      <c r="C15" s="110">
        <v>43815</v>
      </c>
      <c r="D15" s="110"/>
      <c r="E15" s="110">
        <v>43815</v>
      </c>
      <c r="F15" s="111">
        <v>47233</v>
      </c>
      <c r="G15" s="111"/>
      <c r="H15" s="111">
        <v>47233</v>
      </c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</row>
    <row r="16" spans="1:29" s="74" customFormat="1" ht="47.25" customHeight="1" x14ac:dyDescent="0.25">
      <c r="A16" s="72" t="s">
        <v>7</v>
      </c>
      <c r="B16" s="73" t="s">
        <v>8</v>
      </c>
      <c r="C16" s="110">
        <f t="shared" ref="C16:H16" si="1">C18+C17+C19+C20</f>
        <v>12346</v>
      </c>
      <c r="D16" s="110">
        <f t="shared" si="1"/>
        <v>0</v>
      </c>
      <c r="E16" s="110">
        <f t="shared" si="1"/>
        <v>12346</v>
      </c>
      <c r="F16" s="110">
        <f t="shared" si="1"/>
        <v>12437</v>
      </c>
      <c r="G16" s="110">
        <f t="shared" si="1"/>
        <v>0</v>
      </c>
      <c r="H16" s="110">
        <f t="shared" si="1"/>
        <v>12437</v>
      </c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</row>
    <row r="17" spans="1:29" s="74" customFormat="1" ht="81.75" customHeight="1" x14ac:dyDescent="0.25">
      <c r="A17" s="75" t="s">
        <v>9</v>
      </c>
      <c r="B17" s="76" t="s">
        <v>10</v>
      </c>
      <c r="C17" s="112">
        <v>4900</v>
      </c>
      <c r="D17" s="112">
        <f>E17-C17</f>
        <v>0</v>
      </c>
      <c r="E17" s="112">
        <v>4900</v>
      </c>
      <c r="F17" s="112">
        <v>4937</v>
      </c>
      <c r="G17" s="112">
        <f>H17-F17</f>
        <v>0</v>
      </c>
      <c r="H17" s="112">
        <v>4937</v>
      </c>
      <c r="I17" s="9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</row>
    <row r="18" spans="1:29" s="74" customFormat="1" ht="69" x14ac:dyDescent="0.25">
      <c r="A18" s="75" t="s">
        <v>11</v>
      </c>
      <c r="B18" s="76" t="s">
        <v>12</v>
      </c>
      <c r="C18" s="112">
        <v>50</v>
      </c>
      <c r="D18" s="112">
        <f t="shared" ref="D18:D43" si="2">E18-C18</f>
        <v>0</v>
      </c>
      <c r="E18" s="112">
        <v>50</v>
      </c>
      <c r="F18" s="112">
        <v>50</v>
      </c>
      <c r="G18" s="112">
        <f t="shared" ref="G18:G37" si="3">H18-F18</f>
        <v>0</v>
      </c>
      <c r="H18" s="112">
        <v>50</v>
      </c>
      <c r="I18" s="9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</row>
    <row r="19" spans="1:29" s="74" customFormat="1" ht="55.2" x14ac:dyDescent="0.25">
      <c r="A19" s="75" t="s">
        <v>13</v>
      </c>
      <c r="B19" s="76" t="s">
        <v>14</v>
      </c>
      <c r="C19" s="112">
        <v>7396</v>
      </c>
      <c r="D19" s="112">
        <f t="shared" si="2"/>
        <v>0</v>
      </c>
      <c r="E19" s="112">
        <v>7396</v>
      </c>
      <c r="F19" s="112">
        <v>7450</v>
      </c>
      <c r="G19" s="112">
        <f t="shared" si="3"/>
        <v>0</v>
      </c>
      <c r="H19" s="112">
        <v>7450</v>
      </c>
      <c r="I19" s="9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</row>
    <row r="20" spans="1:29" s="74" customFormat="1" ht="55.2" x14ac:dyDescent="0.25">
      <c r="A20" s="75" t="s">
        <v>15</v>
      </c>
      <c r="B20" s="76" t="s">
        <v>16</v>
      </c>
      <c r="C20" s="112">
        <v>0</v>
      </c>
      <c r="D20" s="112">
        <f t="shared" si="2"/>
        <v>0</v>
      </c>
      <c r="E20" s="112">
        <v>0</v>
      </c>
      <c r="F20" s="112">
        <v>0</v>
      </c>
      <c r="G20" s="112">
        <f t="shared" si="3"/>
        <v>0</v>
      </c>
      <c r="H20" s="112">
        <v>0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</row>
    <row r="21" spans="1:29" s="74" customFormat="1" x14ac:dyDescent="0.25">
      <c r="A21" s="72" t="s">
        <v>17</v>
      </c>
      <c r="B21" s="73" t="s">
        <v>18</v>
      </c>
      <c r="C21" s="110">
        <f t="shared" ref="C21:H21" si="4">C22+C23+C24</f>
        <v>4085</v>
      </c>
      <c r="D21" s="110">
        <f t="shared" si="4"/>
        <v>0</v>
      </c>
      <c r="E21" s="110">
        <f t="shared" si="4"/>
        <v>4085</v>
      </c>
      <c r="F21" s="110">
        <f t="shared" si="4"/>
        <v>4346</v>
      </c>
      <c r="G21" s="110">
        <f t="shared" si="4"/>
        <v>0</v>
      </c>
      <c r="H21" s="110">
        <f t="shared" si="4"/>
        <v>4346</v>
      </c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</row>
    <row r="22" spans="1:29" s="74" customFormat="1" ht="27.6" x14ac:dyDescent="0.25">
      <c r="A22" s="77">
        <v>1.05010000000001E+16</v>
      </c>
      <c r="B22" s="76" t="s">
        <v>90</v>
      </c>
      <c r="C22" s="113">
        <v>3810</v>
      </c>
      <c r="D22" s="112">
        <f t="shared" si="2"/>
        <v>0</v>
      </c>
      <c r="E22" s="113">
        <v>3810</v>
      </c>
      <c r="F22" s="112">
        <v>4039</v>
      </c>
      <c r="G22" s="112">
        <f t="shared" si="3"/>
        <v>0</v>
      </c>
      <c r="H22" s="112">
        <v>4039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</row>
    <row r="23" spans="1:29" s="74" customFormat="1" ht="15.6" x14ac:dyDescent="0.3">
      <c r="A23" s="75" t="s">
        <v>19</v>
      </c>
      <c r="B23" s="76" t="s">
        <v>20</v>
      </c>
      <c r="C23" s="135">
        <v>77</v>
      </c>
      <c r="D23" s="112">
        <f t="shared" si="2"/>
        <v>0</v>
      </c>
      <c r="E23" s="135">
        <v>77</v>
      </c>
      <c r="F23" s="136">
        <v>91</v>
      </c>
      <c r="G23" s="112">
        <f t="shared" si="3"/>
        <v>0</v>
      </c>
      <c r="H23" s="136">
        <v>91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</row>
    <row r="24" spans="1:29" s="74" customFormat="1" ht="27.6" x14ac:dyDescent="0.25">
      <c r="A24" s="75" t="s">
        <v>21</v>
      </c>
      <c r="B24" s="76" t="s">
        <v>22</v>
      </c>
      <c r="C24" s="113">
        <v>198</v>
      </c>
      <c r="D24" s="112">
        <f t="shared" si="2"/>
        <v>0</v>
      </c>
      <c r="E24" s="113">
        <v>198</v>
      </c>
      <c r="F24" s="112">
        <v>216</v>
      </c>
      <c r="G24" s="112">
        <f t="shared" si="3"/>
        <v>0</v>
      </c>
      <c r="H24" s="112">
        <v>216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</row>
    <row r="25" spans="1:29" s="74" customFormat="1" x14ac:dyDescent="0.25">
      <c r="A25" s="72" t="s">
        <v>23</v>
      </c>
      <c r="B25" s="73" t="s">
        <v>24</v>
      </c>
      <c r="C25" s="110">
        <f t="shared" ref="C25:H25" si="5">C26</f>
        <v>1215</v>
      </c>
      <c r="D25" s="110">
        <f t="shared" si="5"/>
        <v>0</v>
      </c>
      <c r="E25" s="110">
        <f t="shared" si="5"/>
        <v>1215</v>
      </c>
      <c r="F25" s="110">
        <f t="shared" si="5"/>
        <v>1288</v>
      </c>
      <c r="G25" s="110">
        <f t="shared" si="5"/>
        <v>0</v>
      </c>
      <c r="H25" s="110">
        <f t="shared" si="5"/>
        <v>1288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</row>
    <row r="26" spans="1:29" s="74" customFormat="1" x14ac:dyDescent="0.25">
      <c r="A26" s="75" t="s">
        <v>25</v>
      </c>
      <c r="B26" s="76" t="s">
        <v>26</v>
      </c>
      <c r="C26" s="110">
        <v>1215</v>
      </c>
      <c r="D26" s="112">
        <f t="shared" si="2"/>
        <v>0</v>
      </c>
      <c r="E26" s="110">
        <v>1215</v>
      </c>
      <c r="F26" s="111">
        <v>1288</v>
      </c>
      <c r="G26" s="112">
        <f t="shared" si="3"/>
        <v>0</v>
      </c>
      <c r="H26" s="111">
        <v>1288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</row>
    <row r="27" spans="1:29" s="74" customFormat="1" ht="27.6" hidden="1" x14ac:dyDescent="0.25">
      <c r="A27" s="72" t="s">
        <v>145</v>
      </c>
      <c r="B27" s="73" t="s">
        <v>146</v>
      </c>
      <c r="C27" s="110">
        <f>C28+C29</f>
        <v>0</v>
      </c>
      <c r="D27" s="112">
        <f t="shared" si="2"/>
        <v>0</v>
      </c>
      <c r="E27" s="110">
        <f>E28+E29</f>
        <v>0</v>
      </c>
      <c r="F27" s="111">
        <f>F28+F29</f>
        <v>0</v>
      </c>
      <c r="G27" s="112">
        <f t="shared" si="3"/>
        <v>0</v>
      </c>
      <c r="H27" s="111">
        <f>H28+H29</f>
        <v>0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29" s="74" customFormat="1" hidden="1" x14ac:dyDescent="0.25">
      <c r="A28" s="75" t="s">
        <v>147</v>
      </c>
      <c r="B28" s="76" t="s">
        <v>148</v>
      </c>
      <c r="C28" s="113"/>
      <c r="D28" s="112">
        <f t="shared" si="2"/>
        <v>0</v>
      </c>
      <c r="E28" s="113"/>
      <c r="F28" s="112"/>
      <c r="G28" s="112">
        <f t="shared" si="3"/>
        <v>0</v>
      </c>
      <c r="H28" s="112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1:29" s="74" customFormat="1" ht="27.6" hidden="1" x14ac:dyDescent="0.25">
      <c r="A29" s="75" t="s">
        <v>149</v>
      </c>
      <c r="B29" s="78" t="s">
        <v>150</v>
      </c>
      <c r="C29" s="113"/>
      <c r="D29" s="112">
        <f t="shared" si="2"/>
        <v>0</v>
      </c>
      <c r="E29" s="113"/>
      <c r="F29" s="112"/>
      <c r="G29" s="112">
        <f t="shared" si="3"/>
        <v>0</v>
      </c>
      <c r="H29" s="112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</row>
    <row r="30" spans="1:29" s="74" customFormat="1" ht="20.25" customHeight="1" x14ac:dyDescent="0.25">
      <c r="A30" s="72" t="s">
        <v>27</v>
      </c>
      <c r="B30" s="79" t="s">
        <v>28</v>
      </c>
      <c r="C30" s="110">
        <v>769</v>
      </c>
      <c r="D30" s="112">
        <f t="shared" si="2"/>
        <v>0</v>
      </c>
      <c r="E30" s="110">
        <v>769</v>
      </c>
      <c r="F30" s="111">
        <v>807</v>
      </c>
      <c r="G30" s="112">
        <f t="shared" si="3"/>
        <v>0</v>
      </c>
      <c r="H30" s="111">
        <v>807</v>
      </c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</row>
    <row r="31" spans="1:29" s="74" customFormat="1" ht="41.4" x14ac:dyDescent="0.25">
      <c r="A31" s="72" t="s">
        <v>29</v>
      </c>
      <c r="B31" s="79" t="s">
        <v>30</v>
      </c>
      <c r="C31" s="110">
        <f t="shared" ref="C31:H31" si="6">C32+C33</f>
        <v>1040</v>
      </c>
      <c r="D31" s="110">
        <f t="shared" si="6"/>
        <v>0</v>
      </c>
      <c r="E31" s="110">
        <f t="shared" si="6"/>
        <v>1040</v>
      </c>
      <c r="F31" s="110">
        <f t="shared" si="6"/>
        <v>1090</v>
      </c>
      <c r="G31" s="110">
        <f t="shared" si="6"/>
        <v>0</v>
      </c>
      <c r="H31" s="110">
        <f t="shared" si="6"/>
        <v>1090</v>
      </c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</row>
    <row r="32" spans="1:29" s="74" customFormat="1" ht="55.2" x14ac:dyDescent="0.25">
      <c r="A32" s="75" t="s">
        <v>31</v>
      </c>
      <c r="B32" s="78" t="s">
        <v>32</v>
      </c>
      <c r="C32" s="114">
        <v>480</v>
      </c>
      <c r="D32" s="112">
        <f t="shared" si="2"/>
        <v>0</v>
      </c>
      <c r="E32" s="114">
        <v>480</v>
      </c>
      <c r="F32" s="115">
        <v>520</v>
      </c>
      <c r="G32" s="112">
        <f t="shared" si="3"/>
        <v>0</v>
      </c>
      <c r="H32" s="115">
        <v>520</v>
      </c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</row>
    <row r="33" spans="1:19" s="74" customFormat="1" ht="69" x14ac:dyDescent="0.25">
      <c r="A33" s="80">
        <v>1.11090450500001E+16</v>
      </c>
      <c r="B33" s="81" t="s">
        <v>33</v>
      </c>
      <c r="C33" s="114">
        <v>560</v>
      </c>
      <c r="D33" s="112">
        <f t="shared" si="2"/>
        <v>0</v>
      </c>
      <c r="E33" s="114">
        <v>560</v>
      </c>
      <c r="F33" s="115">
        <v>570</v>
      </c>
      <c r="G33" s="112">
        <f t="shared" si="3"/>
        <v>0</v>
      </c>
      <c r="H33" s="115">
        <v>570</v>
      </c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</row>
    <row r="34" spans="1:19" s="74" customFormat="1" ht="27.6" x14ac:dyDescent="0.25">
      <c r="A34" s="72" t="s">
        <v>34</v>
      </c>
      <c r="B34" s="79" t="s">
        <v>35</v>
      </c>
      <c r="C34" s="116">
        <f t="shared" ref="C34:H34" si="7">C35+C36</f>
        <v>333</v>
      </c>
      <c r="D34" s="116">
        <f t="shared" si="7"/>
        <v>0</v>
      </c>
      <c r="E34" s="116">
        <f t="shared" si="7"/>
        <v>333</v>
      </c>
      <c r="F34" s="116">
        <f t="shared" si="7"/>
        <v>349</v>
      </c>
      <c r="G34" s="116">
        <f t="shared" si="7"/>
        <v>0</v>
      </c>
      <c r="H34" s="116">
        <f t="shared" si="7"/>
        <v>349</v>
      </c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</row>
    <row r="35" spans="1:19" s="74" customFormat="1" ht="27.6" x14ac:dyDescent="0.25">
      <c r="A35" s="75" t="s">
        <v>36</v>
      </c>
      <c r="B35" s="78" t="s">
        <v>37</v>
      </c>
      <c r="C35" s="114">
        <v>333</v>
      </c>
      <c r="D35" s="112">
        <f t="shared" si="2"/>
        <v>0</v>
      </c>
      <c r="E35" s="114">
        <v>333</v>
      </c>
      <c r="F35" s="115">
        <v>349</v>
      </c>
      <c r="G35" s="112">
        <f t="shared" si="3"/>
        <v>0</v>
      </c>
      <c r="H35" s="115">
        <v>349</v>
      </c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</row>
    <row r="36" spans="1:19" s="74" customFormat="1" hidden="1" x14ac:dyDescent="0.25">
      <c r="A36" s="75" t="s">
        <v>38</v>
      </c>
      <c r="B36" s="78" t="s">
        <v>39</v>
      </c>
      <c r="C36" s="116"/>
      <c r="D36" s="112">
        <f t="shared" si="2"/>
        <v>0</v>
      </c>
      <c r="E36" s="116"/>
      <c r="F36" s="117"/>
      <c r="G36" s="112">
        <f t="shared" si="3"/>
        <v>0</v>
      </c>
      <c r="H36" s="117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</row>
    <row r="37" spans="1:19" s="74" customFormat="1" ht="27.6" x14ac:dyDescent="0.25">
      <c r="A37" s="72" t="s">
        <v>40</v>
      </c>
      <c r="B37" s="79" t="s">
        <v>151</v>
      </c>
      <c r="C37" s="116">
        <f t="shared" ref="C37:E37" si="8">C38+C39</f>
        <v>0</v>
      </c>
      <c r="D37" s="112">
        <f t="shared" si="2"/>
        <v>0</v>
      </c>
      <c r="E37" s="116">
        <f t="shared" si="8"/>
        <v>0</v>
      </c>
      <c r="F37" s="117">
        <f t="shared" ref="F37:H37" si="9">F38+F39</f>
        <v>0</v>
      </c>
      <c r="G37" s="112">
        <f t="shared" si="3"/>
        <v>0</v>
      </c>
      <c r="H37" s="117">
        <f t="shared" si="9"/>
        <v>0</v>
      </c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</row>
    <row r="38" spans="1:19" s="74" customFormat="1" ht="27.6" hidden="1" x14ac:dyDescent="0.25">
      <c r="A38" s="75" t="s">
        <v>41</v>
      </c>
      <c r="B38" s="78" t="s">
        <v>42</v>
      </c>
      <c r="C38" s="114"/>
      <c r="D38" s="112">
        <f t="shared" si="2"/>
        <v>0</v>
      </c>
      <c r="E38" s="114"/>
      <c r="F38" s="115"/>
      <c r="G38" s="115"/>
      <c r="H38" s="115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</row>
    <row r="39" spans="1:19" s="74" customFormat="1" ht="27.6" hidden="1" x14ac:dyDescent="0.25">
      <c r="A39" s="75" t="s">
        <v>43</v>
      </c>
      <c r="B39" s="78" t="s">
        <v>44</v>
      </c>
      <c r="C39" s="116"/>
      <c r="D39" s="112">
        <f t="shared" si="2"/>
        <v>0</v>
      </c>
      <c r="E39" s="116"/>
      <c r="F39" s="117"/>
      <c r="G39" s="117"/>
      <c r="H39" s="117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</row>
    <row r="40" spans="1:19" s="74" customFormat="1" ht="27.6" x14ac:dyDescent="0.25">
      <c r="A40" s="72" t="s">
        <v>45</v>
      </c>
      <c r="B40" s="79" t="s">
        <v>46</v>
      </c>
      <c r="C40" s="116">
        <f t="shared" ref="C40:H40" si="10">C41</f>
        <v>280</v>
      </c>
      <c r="D40" s="116">
        <f t="shared" si="10"/>
        <v>0</v>
      </c>
      <c r="E40" s="116">
        <f t="shared" si="10"/>
        <v>280</v>
      </c>
      <c r="F40" s="116">
        <f t="shared" si="10"/>
        <v>300</v>
      </c>
      <c r="G40" s="116">
        <f t="shared" si="10"/>
        <v>0</v>
      </c>
      <c r="H40" s="116">
        <f t="shared" si="10"/>
        <v>300</v>
      </c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</row>
    <row r="41" spans="1:19" s="74" customFormat="1" ht="27.6" x14ac:dyDescent="0.25">
      <c r="A41" s="77">
        <v>1.14060000000004E+16</v>
      </c>
      <c r="B41" s="78" t="s">
        <v>47</v>
      </c>
      <c r="C41" s="114">
        <v>280</v>
      </c>
      <c r="D41" s="112">
        <f t="shared" si="2"/>
        <v>0</v>
      </c>
      <c r="E41" s="114">
        <v>280</v>
      </c>
      <c r="F41" s="115">
        <v>300</v>
      </c>
      <c r="G41" s="112">
        <f t="shared" ref="G41:G43" si="11">H41-F41</f>
        <v>0</v>
      </c>
      <c r="H41" s="115">
        <v>300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</row>
    <row r="42" spans="1:19" s="74" customFormat="1" x14ac:dyDescent="0.25">
      <c r="A42" s="72" t="s">
        <v>48</v>
      </c>
      <c r="B42" s="79" t="s">
        <v>49</v>
      </c>
      <c r="C42" s="116">
        <v>178</v>
      </c>
      <c r="D42" s="112">
        <f t="shared" si="2"/>
        <v>0</v>
      </c>
      <c r="E42" s="116">
        <v>178</v>
      </c>
      <c r="F42" s="117">
        <v>199</v>
      </c>
      <c r="G42" s="112">
        <f t="shared" si="11"/>
        <v>0</v>
      </c>
      <c r="H42" s="117">
        <v>199</v>
      </c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</row>
    <row r="43" spans="1:19" s="74" customFormat="1" x14ac:dyDescent="0.25">
      <c r="A43" s="72" t="s">
        <v>50</v>
      </c>
      <c r="B43" s="82" t="s">
        <v>51</v>
      </c>
      <c r="C43" s="116">
        <f>C44</f>
        <v>0</v>
      </c>
      <c r="D43" s="112">
        <f t="shared" si="2"/>
        <v>0</v>
      </c>
      <c r="E43" s="116">
        <f>E44</f>
        <v>0</v>
      </c>
      <c r="F43" s="117">
        <f>F44</f>
        <v>0</v>
      </c>
      <c r="G43" s="112">
        <f t="shared" si="11"/>
        <v>0</v>
      </c>
      <c r="H43" s="117">
        <f>H44</f>
        <v>0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</row>
    <row r="44" spans="1:19" s="74" customFormat="1" x14ac:dyDescent="0.25">
      <c r="A44" s="75" t="s">
        <v>52</v>
      </c>
      <c r="B44" s="83" t="s">
        <v>53</v>
      </c>
      <c r="C44" s="116"/>
      <c r="D44" s="116"/>
      <c r="E44" s="116"/>
      <c r="F44" s="117"/>
      <c r="G44" s="117"/>
      <c r="H44" s="117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</row>
    <row r="45" spans="1:19" s="6" customFormat="1" x14ac:dyDescent="0.25">
      <c r="A45" s="72" t="s">
        <v>54</v>
      </c>
      <c r="B45" s="84" t="s">
        <v>55</v>
      </c>
      <c r="C45" s="118">
        <f t="shared" ref="C45:H45" si="12">C46</f>
        <v>493343.7</v>
      </c>
      <c r="D45" s="156">
        <f t="shared" si="12"/>
        <v>-34665.673340000038</v>
      </c>
      <c r="E45" s="118">
        <f t="shared" si="12"/>
        <v>458678.02666000003</v>
      </c>
      <c r="F45" s="118">
        <f t="shared" si="12"/>
        <v>454599.60000000003</v>
      </c>
      <c r="G45" s="156">
        <f t="shared" si="12"/>
        <v>-1222.0410599999889</v>
      </c>
      <c r="H45" s="118">
        <f t="shared" si="12"/>
        <v>453377.55894000002</v>
      </c>
      <c r="I45" s="154">
        <f>E45-I46</f>
        <v>456184.02666000003</v>
      </c>
      <c r="J45" s="154">
        <f>H45-J46</f>
        <v>450666.55894000002</v>
      </c>
      <c r="K45" s="4"/>
      <c r="L45" s="4"/>
      <c r="M45" s="4"/>
      <c r="N45" s="4"/>
      <c r="O45" s="4"/>
      <c r="P45" s="4"/>
      <c r="Q45" s="4"/>
      <c r="R45" s="4"/>
    </row>
    <row r="46" spans="1:19" s="7" customFormat="1" ht="27.6" x14ac:dyDescent="0.25">
      <c r="A46" s="75" t="s">
        <v>56</v>
      </c>
      <c r="B46" s="85" t="s">
        <v>57</v>
      </c>
      <c r="C46" s="119">
        <f>C47+C50+C73+C106</f>
        <v>493343.7</v>
      </c>
      <c r="D46" s="157">
        <f>D47+D50+D73+D106</f>
        <v>-34665.673340000038</v>
      </c>
      <c r="E46" s="119">
        <f>E47+E50+E73+E106</f>
        <v>458678.02666000003</v>
      </c>
      <c r="F46" s="119">
        <f>F47+F50+F73+F106</f>
        <v>454599.60000000003</v>
      </c>
      <c r="G46" s="157">
        <f t="shared" ref="G46:H46" si="13">G47+G50+G73+G106</f>
        <v>-1222.0410599999889</v>
      </c>
      <c r="H46" s="119">
        <f t="shared" si="13"/>
        <v>453377.55894000002</v>
      </c>
      <c r="I46" s="4">
        <v>2494</v>
      </c>
      <c r="J46" s="4">
        <v>2711</v>
      </c>
      <c r="K46" s="4"/>
      <c r="L46" s="4"/>
      <c r="M46" s="4"/>
      <c r="N46" s="4"/>
      <c r="O46" s="4"/>
      <c r="P46" s="4"/>
      <c r="Q46" s="4"/>
      <c r="R46" s="4"/>
    </row>
    <row r="47" spans="1:19" s="8" customFormat="1" ht="14.4" x14ac:dyDescent="0.25">
      <c r="A47" s="86" t="s">
        <v>58</v>
      </c>
      <c r="B47" s="87" t="s">
        <v>59</v>
      </c>
      <c r="C47" s="118">
        <f>C48+C49</f>
        <v>114967.4</v>
      </c>
      <c r="D47" s="156">
        <f t="shared" ref="D47:E47" si="14">D48+D49</f>
        <v>-19536.399999999994</v>
      </c>
      <c r="E47" s="118">
        <f t="shared" si="14"/>
        <v>95431</v>
      </c>
      <c r="F47" s="118">
        <f t="shared" ref="F47:H47" si="15">F48+F49</f>
        <v>112473.1</v>
      </c>
      <c r="G47" s="156">
        <f t="shared" si="15"/>
        <v>-18645.100000000006</v>
      </c>
      <c r="H47" s="118">
        <f t="shared" si="15"/>
        <v>93828</v>
      </c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9" s="7" customFormat="1" ht="41.4" x14ac:dyDescent="0.25">
      <c r="A48" s="88" t="s">
        <v>60</v>
      </c>
      <c r="B48" s="89" t="s">
        <v>87</v>
      </c>
      <c r="C48" s="119">
        <v>114699.4</v>
      </c>
      <c r="D48" s="157">
        <f>E48-C48</f>
        <v>-19268.399999999994</v>
      </c>
      <c r="E48" s="119">
        <v>95431</v>
      </c>
      <c r="F48" s="119">
        <v>112205.1</v>
      </c>
      <c r="G48" s="157">
        <f t="shared" ref="G48:G110" si="16">H48-F48</f>
        <v>-18377.100000000006</v>
      </c>
      <c r="H48" s="119">
        <v>93828</v>
      </c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s="7" customFormat="1" ht="27.6" x14ac:dyDescent="0.25">
      <c r="A49" s="88" t="s">
        <v>61</v>
      </c>
      <c r="B49" s="89" t="s">
        <v>62</v>
      </c>
      <c r="C49" s="119">
        <v>268</v>
      </c>
      <c r="D49" s="157">
        <f>E49-C49</f>
        <v>-268</v>
      </c>
      <c r="E49" s="119">
        <v>0</v>
      </c>
      <c r="F49" s="119">
        <v>268</v>
      </c>
      <c r="G49" s="157">
        <f t="shared" si="16"/>
        <v>-268</v>
      </c>
      <c r="H49" s="119">
        <v>0</v>
      </c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s="8" customFormat="1" ht="28.8" x14ac:dyDescent="0.25">
      <c r="A50" s="86" t="s">
        <v>63</v>
      </c>
      <c r="B50" s="87" t="s">
        <v>64</v>
      </c>
      <c r="C50" s="118">
        <f>C54+C57+C60+C64+C67+C51</f>
        <v>34601.9</v>
      </c>
      <c r="D50" s="156">
        <f t="shared" ref="D50:F50" si="17">D54+D57+D60+D64+D67+D51</f>
        <v>-3448.7873400000008</v>
      </c>
      <c r="E50" s="118">
        <f t="shared" si="17"/>
        <v>31153.112660000003</v>
      </c>
      <c r="F50" s="118">
        <f t="shared" si="17"/>
        <v>37373.4</v>
      </c>
      <c r="G50" s="156">
        <f t="shared" ref="G50" si="18">G54+G57+G60+G64+G67+G51</f>
        <v>-6514.3540599999988</v>
      </c>
      <c r="H50" s="118">
        <f t="shared" ref="H50" si="19">H54+H57+H60+H64+H67+H51</f>
        <v>30859.045939999996</v>
      </c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s="8" customFormat="1" ht="55.2" x14ac:dyDescent="0.25">
      <c r="A51" s="25" t="s">
        <v>166</v>
      </c>
      <c r="B51" s="21" t="s">
        <v>167</v>
      </c>
      <c r="C51" s="118"/>
      <c r="D51" s="157">
        <f>E51-C51</f>
        <v>950.2</v>
      </c>
      <c r="E51" s="119">
        <f>SUM(E52:E53)</f>
        <v>950.2</v>
      </c>
      <c r="F51" s="119"/>
      <c r="G51" s="157">
        <f t="shared" si="16"/>
        <v>950.17</v>
      </c>
      <c r="H51" s="119">
        <v>950.17</v>
      </c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s="8" customFormat="1" x14ac:dyDescent="0.25">
      <c r="A52" s="25"/>
      <c r="B52" s="152" t="s">
        <v>179</v>
      </c>
      <c r="C52" s="119"/>
      <c r="D52" s="157">
        <f>E52-C52</f>
        <v>940.7</v>
      </c>
      <c r="E52" s="119">
        <v>940.7</v>
      </c>
      <c r="F52" s="119"/>
      <c r="G52" s="157">
        <f t="shared" si="16"/>
        <v>940.67</v>
      </c>
      <c r="H52" s="119">
        <v>940.67</v>
      </c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s="8" customFormat="1" x14ac:dyDescent="0.25">
      <c r="A53" s="25"/>
      <c r="B53" s="152" t="s">
        <v>180</v>
      </c>
      <c r="C53" s="119"/>
      <c r="D53" s="157">
        <f>E53-C53</f>
        <v>9.5</v>
      </c>
      <c r="E53" s="119">
        <v>9.5</v>
      </c>
      <c r="F53" s="119"/>
      <c r="G53" s="157">
        <f t="shared" si="16"/>
        <v>9.5</v>
      </c>
      <c r="H53" s="119">
        <v>9.5</v>
      </c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s="8" customFormat="1" ht="55.2" x14ac:dyDescent="0.25">
      <c r="A54" s="90" t="s">
        <v>93</v>
      </c>
      <c r="B54" s="21" t="s">
        <v>94</v>
      </c>
      <c r="C54" s="119">
        <v>7822.8</v>
      </c>
      <c r="D54" s="157">
        <f>E54-C54</f>
        <v>-801.10000000000036</v>
      </c>
      <c r="E54" s="119">
        <v>7021.7</v>
      </c>
      <c r="F54" s="119">
        <v>6450</v>
      </c>
      <c r="G54" s="157">
        <f t="shared" si="16"/>
        <v>571.60000000000036</v>
      </c>
      <c r="H54" s="119">
        <v>7021.6</v>
      </c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s="8" customFormat="1" x14ac:dyDescent="0.25">
      <c r="A55" s="90"/>
      <c r="B55" s="152" t="s">
        <v>179</v>
      </c>
      <c r="C55" s="119"/>
      <c r="D55" s="157"/>
      <c r="E55" s="119">
        <v>6811</v>
      </c>
      <c r="F55" s="119"/>
      <c r="G55" s="157">
        <f t="shared" si="16"/>
        <v>6430.1</v>
      </c>
      <c r="H55" s="119">
        <v>6430.1</v>
      </c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s="8" customFormat="1" x14ac:dyDescent="0.25">
      <c r="A56" s="90"/>
      <c r="B56" s="152" t="s">
        <v>180</v>
      </c>
      <c r="C56" s="119"/>
      <c r="D56" s="157"/>
      <c r="E56" s="119">
        <v>210.7</v>
      </c>
      <c r="F56" s="119"/>
      <c r="G56" s="157">
        <f t="shared" si="16"/>
        <v>591.5</v>
      </c>
      <c r="H56" s="119">
        <v>591.5</v>
      </c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s="8" customFormat="1" ht="27.6" x14ac:dyDescent="0.25">
      <c r="A57" s="90" t="s">
        <v>78</v>
      </c>
      <c r="B57" s="91" t="s">
        <v>95</v>
      </c>
      <c r="C57" s="119">
        <v>2914.1</v>
      </c>
      <c r="D57" s="157">
        <f>E57-C57</f>
        <v>-413.69999999999982</v>
      </c>
      <c r="E57" s="119">
        <v>2500.4</v>
      </c>
      <c r="F57" s="119">
        <v>2914.1</v>
      </c>
      <c r="G57" s="157">
        <f t="shared" si="16"/>
        <v>-413.69999999999982</v>
      </c>
      <c r="H57" s="119">
        <v>2500.4</v>
      </c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s="8" customFormat="1" x14ac:dyDescent="0.25">
      <c r="A58" s="90"/>
      <c r="B58" s="152" t="s">
        <v>179</v>
      </c>
      <c r="C58" s="119"/>
      <c r="D58" s="157"/>
      <c r="E58" s="119">
        <v>2475.1999999999998</v>
      </c>
      <c r="F58" s="119"/>
      <c r="G58" s="157">
        <f t="shared" si="16"/>
        <v>2475.1999999999998</v>
      </c>
      <c r="H58" s="119">
        <v>2475.1999999999998</v>
      </c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s="8" customFormat="1" x14ac:dyDescent="0.25">
      <c r="A59" s="90"/>
      <c r="B59" s="152" t="s">
        <v>180</v>
      </c>
      <c r="C59" s="119"/>
      <c r="D59" s="157"/>
      <c r="E59" s="119">
        <v>25.2</v>
      </c>
      <c r="F59" s="119"/>
      <c r="G59" s="157">
        <f t="shared" si="16"/>
        <v>25.2</v>
      </c>
      <c r="H59" s="119">
        <v>25.2</v>
      </c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s="8" customFormat="1" ht="27.6" x14ac:dyDescent="0.25">
      <c r="A60" s="108" t="s">
        <v>152</v>
      </c>
      <c r="B60" s="93" t="s">
        <v>157</v>
      </c>
      <c r="C60" s="119"/>
      <c r="D60" s="157">
        <f>E60-C60</f>
        <v>709.18866000000003</v>
      </c>
      <c r="E60" s="119">
        <f>E62+E63</f>
        <v>709.18866000000003</v>
      </c>
      <c r="F60" s="119">
        <v>4144.3</v>
      </c>
      <c r="G60" s="157">
        <f>H60-F60</f>
        <v>-3393.9600600000003</v>
      </c>
      <c r="H60" s="119">
        <f>741.5+8.83994</f>
        <v>750.33993999999996</v>
      </c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s="8" customFormat="1" ht="27.6" hidden="1" x14ac:dyDescent="0.25">
      <c r="A61" s="92" t="s">
        <v>84</v>
      </c>
      <c r="B61" s="93" t="s">
        <v>96</v>
      </c>
      <c r="C61" s="119"/>
      <c r="D61" s="157">
        <f t="shared" ref="D61:D71" si="20">E61-C61</f>
        <v>0</v>
      </c>
      <c r="E61" s="119"/>
      <c r="F61" s="119"/>
      <c r="G61" s="157">
        <f t="shared" si="16"/>
        <v>0</v>
      </c>
      <c r="H61" s="119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s="8" customFormat="1" x14ac:dyDescent="0.25">
      <c r="A62" s="92"/>
      <c r="B62" s="152" t="s">
        <v>179</v>
      </c>
      <c r="C62" s="119"/>
      <c r="D62" s="157">
        <f t="shared" si="20"/>
        <v>686.6</v>
      </c>
      <c r="E62" s="119">
        <v>686.6</v>
      </c>
      <c r="F62" s="119"/>
      <c r="G62" s="157">
        <f t="shared" si="16"/>
        <v>686.6</v>
      </c>
      <c r="H62" s="119">
        <v>686.6</v>
      </c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s="8" customFormat="1" x14ac:dyDescent="0.25">
      <c r="A63" s="92"/>
      <c r="B63" s="152" t="s">
        <v>180</v>
      </c>
      <c r="C63" s="119"/>
      <c r="D63" s="157">
        <f t="shared" si="20"/>
        <v>22.588660000000001</v>
      </c>
      <c r="E63" s="119">
        <f>20.6+1.98866</f>
        <v>22.588660000000001</v>
      </c>
      <c r="F63" s="119"/>
      <c r="G63" s="157">
        <f>H63-F63</f>
        <v>63.739939999999997</v>
      </c>
      <c r="H63" s="119">
        <f>54.9+8.83994</f>
        <v>63.739939999999997</v>
      </c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s="8" customFormat="1" ht="27.6" x14ac:dyDescent="0.25">
      <c r="A64" s="92" t="s">
        <v>97</v>
      </c>
      <c r="B64" s="21" t="s">
        <v>98</v>
      </c>
      <c r="C64" s="119">
        <v>21</v>
      </c>
      <c r="D64" s="157">
        <f t="shared" si="20"/>
        <v>0</v>
      </c>
      <c r="E64" s="119">
        <v>21</v>
      </c>
      <c r="F64" s="119">
        <v>21</v>
      </c>
      <c r="G64" s="157">
        <f t="shared" si="16"/>
        <v>0</v>
      </c>
      <c r="H64" s="119">
        <v>21</v>
      </c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s="8" customFormat="1" x14ac:dyDescent="0.25">
      <c r="A65" s="90"/>
      <c r="B65" s="152" t="s">
        <v>179</v>
      </c>
      <c r="C65" s="119"/>
      <c r="D65" s="157">
        <f t="shared" si="20"/>
        <v>0</v>
      </c>
      <c r="E65" s="119"/>
      <c r="F65" s="119"/>
      <c r="G65" s="157">
        <f t="shared" si="16"/>
        <v>0</v>
      </c>
      <c r="H65" s="119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s="8" customFormat="1" x14ac:dyDescent="0.25">
      <c r="A66" s="90"/>
      <c r="B66" s="152" t="s">
        <v>180</v>
      </c>
      <c r="C66" s="119"/>
      <c r="D66" s="157">
        <f t="shared" si="20"/>
        <v>21</v>
      </c>
      <c r="E66" s="119">
        <v>21</v>
      </c>
      <c r="F66" s="119"/>
      <c r="G66" s="157">
        <f t="shared" si="16"/>
        <v>21</v>
      </c>
      <c r="H66" s="119">
        <v>21</v>
      </c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s="8" customFormat="1" x14ac:dyDescent="0.25">
      <c r="A67" s="129" t="s">
        <v>67</v>
      </c>
      <c r="B67" s="130" t="s">
        <v>68</v>
      </c>
      <c r="C67" s="131">
        <f>SUM(C68:C72)</f>
        <v>23844</v>
      </c>
      <c r="D67" s="158">
        <f t="shared" ref="D67:E67" si="21">SUM(D68:D72)</f>
        <v>-3893.3760000000002</v>
      </c>
      <c r="E67" s="131">
        <f t="shared" si="21"/>
        <v>19950.624</v>
      </c>
      <c r="F67" s="131">
        <f t="shared" ref="F67" si="22">SUM(F68:F72)</f>
        <v>23844</v>
      </c>
      <c r="G67" s="158">
        <f t="shared" ref="G67" si="23">SUM(G68:G72)</f>
        <v>-4228.463999999999</v>
      </c>
      <c r="H67" s="131">
        <f t="shared" ref="H67" si="24">SUM(H68:H72)</f>
        <v>19615.536</v>
      </c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s="8" customFormat="1" ht="41.4" x14ac:dyDescent="0.25">
      <c r="A68" s="129" t="s">
        <v>67</v>
      </c>
      <c r="B68" s="130" t="s">
        <v>100</v>
      </c>
      <c r="C68" s="131">
        <v>19053</v>
      </c>
      <c r="D68" s="158">
        <f t="shared" si="20"/>
        <v>-2937.5460000000003</v>
      </c>
      <c r="E68" s="131">
        <v>16115.454</v>
      </c>
      <c r="F68" s="131">
        <v>19053</v>
      </c>
      <c r="G68" s="158">
        <f t="shared" si="16"/>
        <v>-3208.2189999999991</v>
      </c>
      <c r="H68" s="131">
        <v>15844.781000000001</v>
      </c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s="8" customFormat="1" ht="55.2" x14ac:dyDescent="0.25">
      <c r="A69" s="129" t="s">
        <v>67</v>
      </c>
      <c r="B69" s="130" t="s">
        <v>101</v>
      </c>
      <c r="C69" s="131">
        <v>2001</v>
      </c>
      <c r="D69" s="158">
        <f t="shared" si="20"/>
        <v>-131.01600000000008</v>
      </c>
      <c r="E69" s="131">
        <v>1869.9839999999999</v>
      </c>
      <c r="F69" s="131">
        <v>2001</v>
      </c>
      <c r="G69" s="158">
        <f t="shared" si="16"/>
        <v>-162.42399999999998</v>
      </c>
      <c r="H69" s="131">
        <v>1838.576</v>
      </c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s="8" customFormat="1" ht="27.6" x14ac:dyDescent="0.25">
      <c r="A70" s="129" t="s">
        <v>67</v>
      </c>
      <c r="B70" s="130" t="s">
        <v>102</v>
      </c>
      <c r="C70" s="131">
        <v>1404</v>
      </c>
      <c r="D70" s="158">
        <f t="shared" si="20"/>
        <v>-317.30400000000009</v>
      </c>
      <c r="E70" s="131">
        <v>1086.6959999999999</v>
      </c>
      <c r="F70" s="131">
        <v>1404</v>
      </c>
      <c r="G70" s="158">
        <f t="shared" si="16"/>
        <v>-335.55600000000004</v>
      </c>
      <c r="H70" s="131">
        <v>1068.444</v>
      </c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s="8" customFormat="1" ht="27.6" x14ac:dyDescent="0.25">
      <c r="A71" s="132" t="s">
        <v>67</v>
      </c>
      <c r="B71" s="133" t="s">
        <v>136</v>
      </c>
      <c r="C71" s="131">
        <v>493</v>
      </c>
      <c r="D71" s="158">
        <f t="shared" si="20"/>
        <v>-493</v>
      </c>
      <c r="E71" s="131">
        <v>0</v>
      </c>
      <c r="F71" s="131">
        <v>493</v>
      </c>
      <c r="G71" s="158">
        <f t="shared" si="16"/>
        <v>-493</v>
      </c>
      <c r="H71" s="131">
        <v>0</v>
      </c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s="8" customFormat="1" ht="27.6" x14ac:dyDescent="0.25">
      <c r="A72" s="132" t="s">
        <v>67</v>
      </c>
      <c r="B72" s="134" t="s">
        <v>138</v>
      </c>
      <c r="C72" s="131">
        <v>893</v>
      </c>
      <c r="D72" s="158">
        <f>E72-C72</f>
        <v>-14.509999999999991</v>
      </c>
      <c r="E72" s="131">
        <v>878.49</v>
      </c>
      <c r="F72" s="131">
        <v>893</v>
      </c>
      <c r="G72" s="158">
        <f t="shared" si="16"/>
        <v>-29.264999999999986</v>
      </c>
      <c r="H72" s="131">
        <v>863.73500000000001</v>
      </c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s="8" customFormat="1" ht="28.8" x14ac:dyDescent="0.25">
      <c r="A73" s="86" t="s">
        <v>69</v>
      </c>
      <c r="B73" s="87" t="s">
        <v>70</v>
      </c>
      <c r="C73" s="118">
        <f>C74+C75+C76+C95+C96+C99+C100+C101+C94</f>
        <v>325591.40000000002</v>
      </c>
      <c r="D73" s="156">
        <f t="shared" ref="D73:F73" si="25">D74+D75+D76+D95+D96+D99+D100+D101+D94</f>
        <v>-13716.608000000044</v>
      </c>
      <c r="E73" s="118">
        <f t="shared" si="25"/>
        <v>311874.79200000007</v>
      </c>
      <c r="F73" s="118">
        <f t="shared" si="25"/>
        <v>286353.10000000003</v>
      </c>
      <c r="G73" s="156">
        <f t="shared" ref="G73" si="26">G74+G75+G76+G95+G96+G99+G100+G101+G94</f>
        <v>21920.180000000015</v>
      </c>
      <c r="H73" s="118">
        <f t="shared" ref="H73" si="27">H74+H75+H76+H95+H96+H99+H100+H101+H94</f>
        <v>308273.28000000003</v>
      </c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s="7" customFormat="1" ht="41.4" x14ac:dyDescent="0.25">
      <c r="A74" s="75" t="s">
        <v>79</v>
      </c>
      <c r="B74" s="91" t="s">
        <v>104</v>
      </c>
      <c r="C74" s="120">
        <v>12</v>
      </c>
      <c r="D74" s="159">
        <f>E74-C74</f>
        <v>-1.9380000000000006</v>
      </c>
      <c r="E74" s="120">
        <v>10.061999999999999</v>
      </c>
      <c r="F74" s="120">
        <v>12</v>
      </c>
      <c r="G74" s="157">
        <f t="shared" si="16"/>
        <v>-2.1069999999999993</v>
      </c>
      <c r="H74" s="120">
        <v>9.8930000000000007</v>
      </c>
    </row>
    <row r="75" spans="1:18" s="7" customFormat="1" ht="41.4" x14ac:dyDescent="0.25">
      <c r="A75" s="88" t="s">
        <v>86</v>
      </c>
      <c r="B75" s="91" t="s">
        <v>105</v>
      </c>
      <c r="C75" s="120">
        <v>3572</v>
      </c>
      <c r="D75" s="159">
        <f>E75-C75</f>
        <v>-2477.5479999999998</v>
      </c>
      <c r="E75" s="120">
        <v>1094.452</v>
      </c>
      <c r="F75" s="120">
        <v>3572</v>
      </c>
      <c r="G75" s="157">
        <f t="shared" si="16"/>
        <v>-2529.5219999999999</v>
      </c>
      <c r="H75" s="120">
        <v>1042.4780000000001</v>
      </c>
    </row>
    <row r="76" spans="1:18" s="15" customFormat="1" ht="27.6" x14ac:dyDescent="0.25">
      <c r="A76" s="94" t="s">
        <v>106</v>
      </c>
      <c r="B76" s="44" t="s">
        <v>88</v>
      </c>
      <c r="C76" s="121">
        <f>C77+C82+C83+C84+C85+C86+C87+C88+C89+C90+C91+C93+C92</f>
        <v>297008.90000000002</v>
      </c>
      <c r="D76" s="160">
        <f t="shared" ref="D76:F76" si="28">D77+D82+D83+D84+D85+D86+D87+D88+D89+D90+D91+D93+D92</f>
        <v>-8906.6000000000477</v>
      </c>
      <c r="E76" s="121">
        <f t="shared" si="28"/>
        <v>288102.30000000005</v>
      </c>
      <c r="F76" s="121">
        <f t="shared" si="28"/>
        <v>269452.90000000002</v>
      </c>
      <c r="G76" s="160">
        <f t="shared" ref="G76" si="29">G77+G82+G83+G84+G85+G86+G87+G88+G89+G90+G91+G93+G92</f>
        <v>22493.550000000014</v>
      </c>
      <c r="H76" s="121">
        <f t="shared" ref="H76" si="30">H77+H82+H83+H84+H85+H86+H87+H88+H89+H90+H91+H93+H92</f>
        <v>291946.45000000007</v>
      </c>
    </row>
    <row r="77" spans="1:18" s="14" customFormat="1" ht="138" x14ac:dyDescent="0.25">
      <c r="A77" s="95" t="s">
        <v>106</v>
      </c>
      <c r="B77" s="46" t="s">
        <v>118</v>
      </c>
      <c r="C77" s="122">
        <v>281350</v>
      </c>
      <c r="D77" s="161">
        <f>E77-C77</f>
        <v>-5573.9900000000489</v>
      </c>
      <c r="E77" s="122">
        <f>SUM(E78:E81)</f>
        <v>275776.00999999995</v>
      </c>
      <c r="F77" s="122">
        <v>254059</v>
      </c>
      <c r="G77" s="163">
        <f t="shared" si="16"/>
        <v>25583.015000000014</v>
      </c>
      <c r="H77" s="122">
        <v>279642.01500000001</v>
      </c>
    </row>
    <row r="78" spans="1:18" s="14" customFormat="1" x14ac:dyDescent="0.25">
      <c r="A78" s="95"/>
      <c r="B78" s="46" t="s">
        <v>181</v>
      </c>
      <c r="C78" s="122">
        <v>175814</v>
      </c>
      <c r="D78" s="161">
        <f t="shared" ref="D78:D81" si="31">E78-C78</f>
        <v>-15613.510000000009</v>
      </c>
      <c r="E78" s="122">
        <v>160200.49</v>
      </c>
      <c r="F78" s="122">
        <v>158760</v>
      </c>
      <c r="G78" s="157">
        <f t="shared" si="16"/>
        <v>2998.734999999986</v>
      </c>
      <c r="H78" s="122">
        <v>161758.73499999999</v>
      </c>
    </row>
    <row r="79" spans="1:18" s="14" customFormat="1" ht="27.6" x14ac:dyDescent="0.25">
      <c r="A79" s="95"/>
      <c r="B79" s="46" t="s">
        <v>182</v>
      </c>
      <c r="C79" s="122"/>
      <c r="D79" s="161">
        <f t="shared" si="31"/>
        <v>833.59799999999996</v>
      </c>
      <c r="E79" s="122">
        <v>833.59799999999996</v>
      </c>
      <c r="F79" s="122"/>
      <c r="G79" s="157">
        <f t="shared" si="16"/>
        <v>819.59699999999998</v>
      </c>
      <c r="H79" s="122">
        <v>819.59699999999998</v>
      </c>
    </row>
    <row r="80" spans="1:18" s="14" customFormat="1" ht="27.6" x14ac:dyDescent="0.25">
      <c r="A80" s="95"/>
      <c r="B80" s="46" t="s">
        <v>183</v>
      </c>
      <c r="C80" s="122">
        <v>105536</v>
      </c>
      <c r="D80" s="161">
        <f t="shared" si="31"/>
        <v>8739.974000000002</v>
      </c>
      <c r="E80" s="122">
        <v>114275.974</v>
      </c>
      <c r="F80" s="122">
        <v>95299</v>
      </c>
      <c r="G80" s="157">
        <f t="shared" si="16"/>
        <v>21306.561000000002</v>
      </c>
      <c r="H80" s="122">
        <v>116605.561</v>
      </c>
    </row>
    <row r="81" spans="1:8" s="14" customFormat="1" ht="27.6" x14ac:dyDescent="0.25">
      <c r="A81" s="95"/>
      <c r="B81" s="46" t="s">
        <v>184</v>
      </c>
      <c r="C81" s="122"/>
      <c r="D81" s="161">
        <f t="shared" si="31"/>
        <v>465.94799999999998</v>
      </c>
      <c r="E81" s="122">
        <v>465.94799999999998</v>
      </c>
      <c r="F81" s="122"/>
      <c r="G81" s="157">
        <f t="shared" si="16"/>
        <v>458.12200000000001</v>
      </c>
      <c r="H81" s="122">
        <v>458.12200000000001</v>
      </c>
    </row>
    <row r="82" spans="1:8" s="14" customFormat="1" ht="27.6" x14ac:dyDescent="0.25">
      <c r="A82" s="95" t="s">
        <v>106</v>
      </c>
      <c r="B82" s="46" t="s">
        <v>119</v>
      </c>
      <c r="C82" s="122">
        <v>2523</v>
      </c>
      <c r="D82" s="161">
        <f>E82-C82</f>
        <v>-1006.7339999999999</v>
      </c>
      <c r="E82" s="122">
        <v>1516.2660000000001</v>
      </c>
      <c r="F82" s="122">
        <v>2523</v>
      </c>
      <c r="G82" s="157">
        <f t="shared" si="16"/>
        <v>-1032.201</v>
      </c>
      <c r="H82" s="122">
        <v>1490.799</v>
      </c>
    </row>
    <row r="83" spans="1:8" s="14" customFormat="1" ht="27.6" x14ac:dyDescent="0.25">
      <c r="A83" s="95" t="s">
        <v>106</v>
      </c>
      <c r="B83" s="46" t="s">
        <v>120</v>
      </c>
      <c r="C83" s="122">
        <v>823.9</v>
      </c>
      <c r="D83" s="161">
        <f t="shared" ref="D83:D101" si="32">E83-C83</f>
        <v>145.14800000000002</v>
      </c>
      <c r="E83" s="122">
        <v>969.048</v>
      </c>
      <c r="F83" s="122">
        <v>823.9</v>
      </c>
      <c r="G83" s="157">
        <f t="shared" si="16"/>
        <v>128.87200000000007</v>
      </c>
      <c r="H83" s="122">
        <v>952.77200000000005</v>
      </c>
    </row>
    <row r="84" spans="1:8" s="14" customFormat="1" ht="124.2" x14ac:dyDescent="0.25">
      <c r="A84" s="95" t="s">
        <v>106</v>
      </c>
      <c r="B84" s="46" t="s">
        <v>121</v>
      </c>
      <c r="C84" s="122">
        <v>1388</v>
      </c>
      <c r="D84" s="161">
        <f t="shared" si="32"/>
        <v>-120.1880000000001</v>
      </c>
      <c r="E84" s="122">
        <v>1267.8119999999999</v>
      </c>
      <c r="F84" s="122">
        <v>1388</v>
      </c>
      <c r="G84" s="163">
        <f t="shared" si="16"/>
        <v>-141.48199999999997</v>
      </c>
      <c r="H84" s="122">
        <v>1246.518</v>
      </c>
    </row>
    <row r="85" spans="1:8" s="14" customFormat="1" ht="110.4" x14ac:dyDescent="0.25">
      <c r="A85" s="95" t="s">
        <v>106</v>
      </c>
      <c r="B85" s="46" t="s">
        <v>122</v>
      </c>
      <c r="C85" s="122">
        <v>2414</v>
      </c>
      <c r="D85" s="161">
        <f t="shared" si="32"/>
        <v>-1390.6100000000001</v>
      </c>
      <c r="E85" s="122">
        <v>1023.39</v>
      </c>
      <c r="F85" s="122">
        <v>2414</v>
      </c>
      <c r="G85" s="163">
        <f t="shared" si="16"/>
        <v>-1222.915</v>
      </c>
      <c r="H85" s="122">
        <f>1891.085-700</f>
        <v>1191.085</v>
      </c>
    </row>
    <row r="86" spans="1:8" s="14" customFormat="1" ht="96.6" x14ac:dyDescent="0.25">
      <c r="A86" s="95" t="s">
        <v>106</v>
      </c>
      <c r="B86" s="46" t="s">
        <v>123</v>
      </c>
      <c r="C86" s="123">
        <v>5296</v>
      </c>
      <c r="D86" s="161">
        <f t="shared" si="32"/>
        <v>-458</v>
      </c>
      <c r="E86" s="123">
        <v>4838</v>
      </c>
      <c r="F86" s="123">
        <v>5031</v>
      </c>
      <c r="G86" s="157">
        <f t="shared" si="16"/>
        <v>-274</v>
      </c>
      <c r="H86" s="123">
        <v>4757</v>
      </c>
    </row>
    <row r="87" spans="1:8" s="14" customFormat="1" ht="124.2" x14ac:dyDescent="0.25">
      <c r="A87" s="95" t="s">
        <v>106</v>
      </c>
      <c r="B87" s="46" t="s">
        <v>124</v>
      </c>
      <c r="C87" s="120">
        <v>1507</v>
      </c>
      <c r="D87" s="161">
        <f t="shared" si="32"/>
        <v>-1477.588</v>
      </c>
      <c r="E87" s="120">
        <v>29.411999999999999</v>
      </c>
      <c r="F87" s="120">
        <v>1507</v>
      </c>
      <c r="G87" s="157">
        <f t="shared" si="16"/>
        <v>-1478.0820000000001</v>
      </c>
      <c r="H87" s="120">
        <v>28.917999999999999</v>
      </c>
    </row>
    <row r="88" spans="1:8" s="14" customFormat="1" ht="41.4" x14ac:dyDescent="0.25">
      <c r="A88" s="95" t="s">
        <v>106</v>
      </c>
      <c r="B88" s="46" t="s">
        <v>125</v>
      </c>
      <c r="C88" s="122">
        <v>678</v>
      </c>
      <c r="D88" s="161">
        <f t="shared" si="32"/>
        <v>-79.697999999999979</v>
      </c>
      <c r="E88" s="122">
        <v>598.30200000000002</v>
      </c>
      <c r="F88" s="122">
        <v>678</v>
      </c>
      <c r="G88" s="157">
        <f t="shared" si="16"/>
        <v>-89.746999999999957</v>
      </c>
      <c r="H88" s="122">
        <v>588.25300000000004</v>
      </c>
    </row>
    <row r="89" spans="1:8" s="14" customFormat="1" ht="41.4" x14ac:dyDescent="0.25">
      <c r="A89" s="95" t="s">
        <v>106</v>
      </c>
      <c r="B89" s="46" t="s">
        <v>126</v>
      </c>
      <c r="C89" s="122">
        <v>848</v>
      </c>
      <c r="D89" s="161">
        <f t="shared" si="32"/>
        <v>-249.69799999999998</v>
      </c>
      <c r="E89" s="122">
        <v>598.30200000000002</v>
      </c>
      <c r="F89" s="122">
        <v>848</v>
      </c>
      <c r="G89" s="157">
        <f t="shared" si="16"/>
        <v>-259.74699999999996</v>
      </c>
      <c r="H89" s="122">
        <v>588.25300000000004</v>
      </c>
    </row>
    <row r="90" spans="1:8" s="14" customFormat="1" ht="27.6" x14ac:dyDescent="0.25">
      <c r="A90" s="95" t="s">
        <v>106</v>
      </c>
      <c r="B90" s="46" t="s">
        <v>127</v>
      </c>
      <c r="C90" s="122">
        <v>122</v>
      </c>
      <c r="D90" s="161">
        <f t="shared" si="32"/>
        <v>1.0660000000000025</v>
      </c>
      <c r="E90" s="122">
        <v>123.066</v>
      </c>
      <c r="F90" s="122">
        <v>122</v>
      </c>
      <c r="G90" s="157">
        <f t="shared" si="16"/>
        <v>-1.0010000000000048</v>
      </c>
      <c r="H90" s="122">
        <v>120.999</v>
      </c>
    </row>
    <row r="91" spans="1:8" s="14" customFormat="1" ht="41.4" x14ac:dyDescent="0.25">
      <c r="A91" s="95" t="s">
        <v>106</v>
      </c>
      <c r="B91" s="46" t="s">
        <v>128</v>
      </c>
      <c r="C91" s="122">
        <v>2</v>
      </c>
      <c r="D91" s="161">
        <f t="shared" si="32"/>
        <v>0</v>
      </c>
      <c r="E91" s="122">
        <v>2</v>
      </c>
      <c r="F91" s="122">
        <v>2</v>
      </c>
      <c r="G91" s="157">
        <f t="shared" si="16"/>
        <v>0</v>
      </c>
      <c r="H91" s="122">
        <v>2</v>
      </c>
    </row>
    <row r="92" spans="1:8" s="14" customFormat="1" ht="41.4" x14ac:dyDescent="0.25">
      <c r="A92" s="45" t="s">
        <v>106</v>
      </c>
      <c r="B92" s="126" t="s">
        <v>169</v>
      </c>
      <c r="C92" s="122"/>
      <c r="D92" s="161">
        <f t="shared" si="32"/>
        <v>1294.1279999999999</v>
      </c>
      <c r="E92" s="122">
        <v>1294.1279999999999</v>
      </c>
      <c r="F92" s="122"/>
      <c r="G92" s="157">
        <f t="shared" si="16"/>
        <v>1272.3920000000001</v>
      </c>
      <c r="H92" s="122">
        <v>1272.3920000000001</v>
      </c>
    </row>
    <row r="93" spans="1:8" s="14" customFormat="1" ht="55.2" x14ac:dyDescent="0.25">
      <c r="A93" s="95" t="s">
        <v>106</v>
      </c>
      <c r="B93" s="46" t="s">
        <v>171</v>
      </c>
      <c r="C93" s="122">
        <v>57</v>
      </c>
      <c r="D93" s="161">
        <f t="shared" si="32"/>
        <v>9.563999999999993</v>
      </c>
      <c r="E93" s="122">
        <v>66.563999999999993</v>
      </c>
      <c r="F93" s="122">
        <v>57</v>
      </c>
      <c r="G93" s="157">
        <f t="shared" si="16"/>
        <v>8.445999999999998</v>
      </c>
      <c r="H93" s="122">
        <v>65.445999999999998</v>
      </c>
    </row>
    <row r="94" spans="1:8" s="14" customFormat="1" ht="55.2" x14ac:dyDescent="0.25">
      <c r="A94" s="127" t="s">
        <v>178</v>
      </c>
      <c r="B94" s="128" t="s">
        <v>170</v>
      </c>
      <c r="C94" s="122"/>
      <c r="D94" s="165">
        <f t="shared" si="32"/>
        <v>7448.2020000000002</v>
      </c>
      <c r="E94" s="122">
        <f>7448.202</f>
        <v>7448.2020000000002</v>
      </c>
      <c r="F94" s="122"/>
      <c r="G94" s="157">
        <f t="shared" si="16"/>
        <v>7323.1030000000001</v>
      </c>
      <c r="H94" s="122">
        <v>7323.1030000000001</v>
      </c>
    </row>
    <row r="95" spans="1:8" s="14" customFormat="1" ht="69" x14ac:dyDescent="0.25">
      <c r="A95" s="88" t="s">
        <v>85</v>
      </c>
      <c r="B95" s="91" t="s">
        <v>107</v>
      </c>
      <c r="C95" s="122">
        <v>3543</v>
      </c>
      <c r="D95" s="161">
        <f t="shared" si="32"/>
        <v>364.92599999999993</v>
      </c>
      <c r="E95" s="122">
        <v>3907.9259999999999</v>
      </c>
      <c r="F95" s="122">
        <v>3543</v>
      </c>
      <c r="G95" s="157">
        <f t="shared" si="16"/>
        <v>299.28900000000021</v>
      </c>
      <c r="H95" s="122">
        <v>3842.2890000000002</v>
      </c>
    </row>
    <row r="96" spans="1:8" s="7" customFormat="1" ht="55.2" x14ac:dyDescent="0.25">
      <c r="A96" s="88" t="s">
        <v>108</v>
      </c>
      <c r="B96" s="91" t="s">
        <v>109</v>
      </c>
      <c r="C96" s="120">
        <v>17666.5</v>
      </c>
      <c r="D96" s="161">
        <f>E96-C96</f>
        <v>-9955.16</v>
      </c>
      <c r="E96" s="120">
        <f>E97</f>
        <v>7711.34</v>
      </c>
      <c r="F96" s="120">
        <v>5964.8</v>
      </c>
      <c r="G96" s="157">
        <f t="shared" si="16"/>
        <v>-5964.8</v>
      </c>
      <c r="H96" s="120">
        <v>0</v>
      </c>
    </row>
    <row r="97" spans="1:18" s="7" customFormat="1" x14ac:dyDescent="0.25">
      <c r="A97" s="88"/>
      <c r="B97" s="152" t="s">
        <v>179</v>
      </c>
      <c r="C97" s="120">
        <v>17666.5</v>
      </c>
      <c r="D97" s="161">
        <v>231.34</v>
      </c>
      <c r="E97" s="120">
        <f>7480+D97</f>
        <v>7711.34</v>
      </c>
      <c r="F97" s="120"/>
      <c r="G97" s="157">
        <f t="shared" si="16"/>
        <v>0</v>
      </c>
      <c r="H97" s="120"/>
    </row>
    <row r="98" spans="1:18" s="7" customFormat="1" x14ac:dyDescent="0.25">
      <c r="A98" s="88"/>
      <c r="B98" s="152" t="s">
        <v>180</v>
      </c>
      <c r="C98" s="120"/>
      <c r="D98" s="161"/>
      <c r="E98" s="120"/>
      <c r="F98" s="120"/>
      <c r="G98" s="157">
        <f t="shared" si="16"/>
        <v>0</v>
      </c>
      <c r="H98" s="120"/>
    </row>
    <row r="99" spans="1:18" s="7" customFormat="1" ht="41.4" x14ac:dyDescent="0.25">
      <c r="A99" s="75" t="s">
        <v>80</v>
      </c>
      <c r="B99" s="96" t="s">
        <v>110</v>
      </c>
      <c r="C99" s="120">
        <v>517</v>
      </c>
      <c r="D99" s="161">
        <f t="shared" si="32"/>
        <v>173.30999999999995</v>
      </c>
      <c r="E99" s="120">
        <v>690.31</v>
      </c>
      <c r="F99" s="120">
        <v>537</v>
      </c>
      <c r="G99" s="157">
        <f t="shared" si="16"/>
        <v>346.28999999999996</v>
      </c>
      <c r="H99" s="120">
        <v>883.29</v>
      </c>
    </row>
    <row r="100" spans="1:18" s="14" customFormat="1" ht="55.2" x14ac:dyDescent="0.25">
      <c r="A100" s="75" t="s">
        <v>81</v>
      </c>
      <c r="B100" s="97" t="s">
        <v>111</v>
      </c>
      <c r="C100" s="122">
        <v>11</v>
      </c>
      <c r="D100" s="161">
        <f t="shared" si="32"/>
        <v>-0.80000000000000071</v>
      </c>
      <c r="E100" s="122">
        <v>10.199999999999999</v>
      </c>
      <c r="F100" s="122">
        <v>10.4</v>
      </c>
      <c r="G100" s="157">
        <f t="shared" si="16"/>
        <v>315.37700000000001</v>
      </c>
      <c r="H100" s="122">
        <v>325.77699999999999</v>
      </c>
    </row>
    <row r="101" spans="1:18" s="14" customFormat="1" ht="27.6" x14ac:dyDescent="0.25">
      <c r="A101" s="75" t="s">
        <v>82</v>
      </c>
      <c r="B101" s="91" t="s">
        <v>112</v>
      </c>
      <c r="C101" s="122">
        <v>3261</v>
      </c>
      <c r="D101" s="161">
        <f t="shared" si="32"/>
        <v>-361</v>
      </c>
      <c r="E101" s="122">
        <v>2900</v>
      </c>
      <c r="F101" s="122">
        <v>3261</v>
      </c>
      <c r="G101" s="157">
        <f t="shared" si="16"/>
        <v>-361</v>
      </c>
      <c r="H101" s="122">
        <v>2900</v>
      </c>
    </row>
    <row r="102" spans="1:18" s="7" customFormat="1" ht="41.4" hidden="1" x14ac:dyDescent="0.25">
      <c r="A102" s="75" t="s">
        <v>113</v>
      </c>
      <c r="B102" s="91" t="s">
        <v>114</v>
      </c>
      <c r="C102" s="120"/>
      <c r="D102" s="159"/>
      <c r="E102" s="120"/>
      <c r="F102" s="120"/>
      <c r="G102" s="157">
        <f t="shared" si="16"/>
        <v>0</v>
      </c>
      <c r="H102" s="120"/>
      <c r="I102" s="98"/>
    </row>
    <row r="103" spans="1:18" s="7" customFormat="1" ht="82.8" hidden="1" x14ac:dyDescent="0.25">
      <c r="A103" s="75" t="s">
        <v>83</v>
      </c>
      <c r="B103" s="91" t="s">
        <v>115</v>
      </c>
      <c r="C103" s="120"/>
      <c r="D103" s="159"/>
      <c r="E103" s="120"/>
      <c r="F103" s="120"/>
      <c r="G103" s="157">
        <f t="shared" si="16"/>
        <v>0</v>
      </c>
      <c r="H103" s="120"/>
      <c r="I103" s="107"/>
    </row>
    <row r="104" spans="1:18" s="7" customFormat="1" ht="27.6" hidden="1" x14ac:dyDescent="0.25">
      <c r="A104" s="75" t="s">
        <v>153</v>
      </c>
      <c r="B104" s="96" t="s">
        <v>154</v>
      </c>
      <c r="C104" s="124"/>
      <c r="D104" s="162"/>
      <c r="E104" s="124"/>
      <c r="F104" s="124"/>
      <c r="G104" s="157">
        <f t="shared" si="16"/>
        <v>0</v>
      </c>
      <c r="H104" s="124"/>
    </row>
    <row r="105" spans="1:18" s="14" customFormat="1" ht="41.4" hidden="1" x14ac:dyDescent="0.25">
      <c r="A105" s="92" t="s">
        <v>116</v>
      </c>
      <c r="B105" s="93" t="s">
        <v>117</v>
      </c>
      <c r="C105" s="122"/>
      <c r="D105" s="161"/>
      <c r="E105" s="122"/>
      <c r="F105" s="122"/>
      <c r="G105" s="157">
        <f t="shared" si="16"/>
        <v>0</v>
      </c>
      <c r="H105" s="122"/>
    </row>
    <row r="106" spans="1:18" s="8" customFormat="1" ht="14.4" x14ac:dyDescent="0.25">
      <c r="A106" s="86" t="s">
        <v>71</v>
      </c>
      <c r="B106" s="99" t="s">
        <v>72</v>
      </c>
      <c r="C106" s="118">
        <f>SUM(C107:C109)</f>
        <v>18183</v>
      </c>
      <c r="D106" s="156">
        <f t="shared" ref="D106" si="33">SUM(D107:D109)</f>
        <v>2036.1220000000001</v>
      </c>
      <c r="E106" s="118">
        <f>SUM(E107:E109)</f>
        <v>20219.121999999999</v>
      </c>
      <c r="F106" s="118">
        <f>SUM(F107:F109)</f>
        <v>18400</v>
      </c>
      <c r="G106" s="156">
        <f t="shared" ref="G106:H106" si="34">SUM(G107:G109)</f>
        <v>2017.2329999999999</v>
      </c>
      <c r="H106" s="118">
        <f t="shared" si="34"/>
        <v>20417.233</v>
      </c>
    </row>
    <row r="107" spans="1:18" s="8" customFormat="1" ht="55.2" x14ac:dyDescent="0.25">
      <c r="A107" s="90" t="s">
        <v>73</v>
      </c>
      <c r="B107" s="100" t="s">
        <v>74</v>
      </c>
      <c r="C107" s="119">
        <v>2494</v>
      </c>
      <c r="D107" s="157">
        <f>E107-C107</f>
        <v>0</v>
      </c>
      <c r="E107" s="119">
        <v>2494</v>
      </c>
      <c r="F107" s="119">
        <v>2711</v>
      </c>
      <c r="G107" s="157">
        <f t="shared" si="16"/>
        <v>0</v>
      </c>
      <c r="H107" s="119">
        <v>2711</v>
      </c>
    </row>
    <row r="108" spans="1:18" s="8" customFormat="1" ht="55.2" x14ac:dyDescent="0.25">
      <c r="A108" s="90" t="s">
        <v>130</v>
      </c>
      <c r="B108" s="100" t="s">
        <v>131</v>
      </c>
      <c r="C108" s="119">
        <v>13969</v>
      </c>
      <c r="D108" s="157">
        <f t="shared" ref="D108:D110" si="35">E108-C108</f>
        <v>2631.5</v>
      </c>
      <c r="E108" s="119">
        <v>16600.5</v>
      </c>
      <c r="F108" s="119">
        <v>13969</v>
      </c>
      <c r="G108" s="157">
        <f t="shared" si="16"/>
        <v>2631.5</v>
      </c>
      <c r="H108" s="119">
        <v>16600.5</v>
      </c>
    </row>
    <row r="109" spans="1:18" s="8" customFormat="1" ht="55.2" x14ac:dyDescent="0.25">
      <c r="A109" s="90" t="s">
        <v>132</v>
      </c>
      <c r="B109" s="100" t="s">
        <v>133</v>
      </c>
      <c r="C109" s="119">
        <v>1720</v>
      </c>
      <c r="D109" s="157">
        <f t="shared" si="35"/>
        <v>-595.37799999999993</v>
      </c>
      <c r="E109" s="119">
        <v>1124.6220000000001</v>
      </c>
      <c r="F109" s="119">
        <v>1720</v>
      </c>
      <c r="G109" s="157">
        <f t="shared" si="16"/>
        <v>-614.26700000000005</v>
      </c>
      <c r="H109" s="119">
        <v>1105.7329999999999</v>
      </c>
    </row>
    <row r="110" spans="1:18" s="102" customFormat="1" x14ac:dyDescent="0.25">
      <c r="A110" s="72"/>
      <c r="B110" s="101" t="s">
        <v>75</v>
      </c>
      <c r="C110" s="125">
        <f>C45+C14</f>
        <v>557404.69999999995</v>
      </c>
      <c r="D110" s="156">
        <f t="shared" si="35"/>
        <v>-34665.673339999921</v>
      </c>
      <c r="E110" s="125">
        <f t="shared" ref="E110" si="36">E45+E14</f>
        <v>522739.02666000003</v>
      </c>
      <c r="F110" s="125">
        <f>F45+F14</f>
        <v>522648.60000000003</v>
      </c>
      <c r="G110" s="157">
        <f t="shared" si="16"/>
        <v>-1222.0410600000178</v>
      </c>
      <c r="H110" s="125">
        <f t="shared" ref="H110" si="37">H45+H14</f>
        <v>521426.55894000002</v>
      </c>
    </row>
    <row r="111" spans="1:18" s="13" customFormat="1" ht="13.2" x14ac:dyDescent="0.25">
      <c r="A111" s="11" t="s">
        <v>76</v>
      </c>
      <c r="B111" s="11"/>
      <c r="C111" s="103"/>
      <c r="D111" s="103"/>
      <c r="E111" s="103"/>
      <c r="F111" s="103"/>
      <c r="G111" s="103"/>
      <c r="H111" s="103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:18" x14ac:dyDescent="0.25">
      <c r="B112" s="104"/>
    </row>
    <row r="113" spans="2:8" x14ac:dyDescent="0.25">
      <c r="B113" s="104"/>
    </row>
    <row r="114" spans="2:8" x14ac:dyDescent="0.25">
      <c r="B114" s="104"/>
    </row>
    <row r="115" spans="2:8" x14ac:dyDescent="0.25">
      <c r="B115" s="104"/>
    </row>
    <row r="116" spans="2:8" x14ac:dyDescent="0.25">
      <c r="B116" s="104"/>
    </row>
    <row r="117" spans="2:8" x14ac:dyDescent="0.25">
      <c r="B117" s="104"/>
    </row>
    <row r="118" spans="2:8" x14ac:dyDescent="0.25">
      <c r="B118" s="104"/>
    </row>
    <row r="119" spans="2:8" x14ac:dyDescent="0.25">
      <c r="B119" s="104"/>
    </row>
    <row r="120" spans="2:8" x14ac:dyDescent="0.25">
      <c r="B120" s="104"/>
    </row>
    <row r="121" spans="2:8" x14ac:dyDescent="0.25">
      <c r="B121" s="104"/>
    </row>
    <row r="122" spans="2:8" x14ac:dyDescent="0.25">
      <c r="B122" s="104"/>
    </row>
    <row r="123" spans="2:8" x14ac:dyDescent="0.25">
      <c r="B123" s="104"/>
    </row>
    <row r="124" spans="2:8" x14ac:dyDescent="0.25">
      <c r="B124" s="104"/>
    </row>
    <row r="125" spans="2:8" x14ac:dyDescent="0.25">
      <c r="B125" s="104"/>
    </row>
    <row r="126" spans="2:8" x14ac:dyDescent="0.25">
      <c r="B126" s="104"/>
      <c r="C126" s="59"/>
      <c r="D126" s="59"/>
      <c r="E126" s="59"/>
      <c r="F126" s="59"/>
      <c r="G126" s="59"/>
      <c r="H126" s="59"/>
    </row>
    <row r="127" spans="2:8" x14ac:dyDescent="0.25">
      <c r="B127" s="104"/>
      <c r="C127" s="59"/>
      <c r="D127" s="59"/>
      <c r="E127" s="59"/>
      <c r="F127" s="59"/>
      <c r="G127" s="59"/>
      <c r="H127" s="59"/>
    </row>
    <row r="128" spans="2:8" x14ac:dyDescent="0.25">
      <c r="B128" s="104"/>
      <c r="C128" s="59"/>
      <c r="D128" s="59"/>
      <c r="E128" s="59"/>
      <c r="F128" s="59"/>
      <c r="G128" s="59"/>
      <c r="H128" s="59"/>
    </row>
    <row r="129" spans="2:8" x14ac:dyDescent="0.25">
      <c r="B129" s="104"/>
      <c r="C129" s="59"/>
      <c r="D129" s="59"/>
      <c r="E129" s="59"/>
      <c r="F129" s="59"/>
      <c r="G129" s="59"/>
      <c r="H129" s="59"/>
    </row>
    <row r="130" spans="2:8" x14ac:dyDescent="0.25">
      <c r="B130" s="104"/>
      <c r="C130" s="59"/>
      <c r="D130" s="59"/>
      <c r="E130" s="59"/>
      <c r="F130" s="59"/>
      <c r="G130" s="59"/>
      <c r="H130" s="59"/>
    </row>
    <row r="131" spans="2:8" x14ac:dyDescent="0.25">
      <c r="B131" s="104"/>
      <c r="C131" s="59"/>
      <c r="D131" s="59"/>
      <c r="E131" s="59"/>
      <c r="F131" s="59"/>
      <c r="G131" s="59"/>
      <c r="H131" s="59"/>
    </row>
    <row r="132" spans="2:8" x14ac:dyDescent="0.25">
      <c r="B132" s="104"/>
      <c r="C132" s="59"/>
      <c r="D132" s="59"/>
      <c r="E132" s="59"/>
      <c r="F132" s="59"/>
      <c r="G132" s="59"/>
      <c r="H132" s="59"/>
    </row>
    <row r="133" spans="2:8" x14ac:dyDescent="0.25">
      <c r="B133" s="104"/>
      <c r="C133" s="59"/>
      <c r="D133" s="59"/>
      <c r="E133" s="59"/>
      <c r="F133" s="59"/>
      <c r="G133" s="59"/>
      <c r="H133" s="59"/>
    </row>
    <row r="134" spans="2:8" x14ac:dyDescent="0.25">
      <c r="B134" s="104"/>
      <c r="C134" s="59"/>
      <c r="D134" s="59"/>
      <c r="E134" s="59"/>
      <c r="F134" s="59"/>
      <c r="G134" s="59"/>
      <c r="H134" s="59"/>
    </row>
    <row r="135" spans="2:8" x14ac:dyDescent="0.25">
      <c r="B135" s="104"/>
      <c r="C135" s="59"/>
      <c r="D135" s="59"/>
      <c r="E135" s="59"/>
      <c r="F135" s="59"/>
      <c r="G135" s="59"/>
      <c r="H135" s="59"/>
    </row>
    <row r="136" spans="2:8" x14ac:dyDescent="0.25">
      <c r="B136" s="104"/>
      <c r="C136" s="59"/>
      <c r="D136" s="59"/>
      <c r="E136" s="59"/>
      <c r="F136" s="59"/>
      <c r="G136" s="59"/>
      <c r="H136" s="59"/>
    </row>
    <row r="137" spans="2:8" x14ac:dyDescent="0.25">
      <c r="B137" s="104"/>
      <c r="C137" s="59"/>
      <c r="D137" s="59"/>
      <c r="E137" s="59"/>
      <c r="F137" s="59"/>
      <c r="G137" s="59"/>
      <c r="H137" s="59"/>
    </row>
    <row r="138" spans="2:8" x14ac:dyDescent="0.25">
      <c r="B138" s="104"/>
      <c r="C138" s="59"/>
      <c r="D138" s="59"/>
      <c r="E138" s="59"/>
      <c r="F138" s="59"/>
      <c r="G138" s="59"/>
      <c r="H138" s="59"/>
    </row>
    <row r="139" spans="2:8" x14ac:dyDescent="0.25">
      <c r="B139" s="104"/>
      <c r="C139" s="59"/>
      <c r="D139" s="59"/>
      <c r="E139" s="59"/>
      <c r="F139" s="59"/>
      <c r="G139" s="59"/>
      <c r="H139" s="59"/>
    </row>
    <row r="140" spans="2:8" x14ac:dyDescent="0.25">
      <c r="B140" s="104"/>
      <c r="C140" s="59"/>
      <c r="D140" s="59"/>
      <c r="E140" s="59"/>
      <c r="F140" s="59"/>
      <c r="G140" s="59"/>
      <c r="H140" s="59"/>
    </row>
    <row r="141" spans="2:8" x14ac:dyDescent="0.25">
      <c r="B141" s="104"/>
      <c r="C141" s="59"/>
      <c r="D141" s="59"/>
      <c r="E141" s="59"/>
      <c r="F141" s="59"/>
      <c r="G141" s="59"/>
      <c r="H141" s="59"/>
    </row>
    <row r="142" spans="2:8" x14ac:dyDescent="0.25">
      <c r="B142" s="104"/>
      <c r="C142" s="59"/>
      <c r="D142" s="59"/>
      <c r="E142" s="59"/>
      <c r="F142" s="59"/>
      <c r="G142" s="59"/>
      <c r="H142" s="59"/>
    </row>
    <row r="143" spans="2:8" x14ac:dyDescent="0.25">
      <c r="B143" s="104"/>
      <c r="C143" s="59"/>
      <c r="D143" s="59"/>
      <c r="E143" s="59"/>
      <c r="F143" s="59"/>
      <c r="G143" s="59"/>
      <c r="H143" s="59"/>
    </row>
    <row r="144" spans="2:8" x14ac:dyDescent="0.25">
      <c r="B144" s="104"/>
      <c r="C144" s="59"/>
      <c r="D144" s="59"/>
      <c r="E144" s="59"/>
      <c r="F144" s="59"/>
      <c r="G144" s="59"/>
      <c r="H144" s="59"/>
    </row>
    <row r="145" spans="2:8" x14ac:dyDescent="0.25">
      <c r="B145" s="104"/>
      <c r="C145" s="59"/>
      <c r="D145" s="59"/>
      <c r="E145" s="59"/>
      <c r="F145" s="59"/>
      <c r="G145" s="59"/>
      <c r="H145" s="59"/>
    </row>
    <row r="146" spans="2:8" x14ac:dyDescent="0.25">
      <c r="B146" s="104"/>
      <c r="C146" s="59"/>
      <c r="D146" s="59"/>
      <c r="E146" s="59"/>
      <c r="F146" s="59"/>
      <c r="G146" s="59"/>
      <c r="H146" s="59"/>
    </row>
    <row r="147" spans="2:8" x14ac:dyDescent="0.25">
      <c r="B147" s="104"/>
      <c r="C147" s="59"/>
      <c r="D147" s="59"/>
      <c r="E147" s="59"/>
      <c r="F147" s="59"/>
      <c r="G147" s="59"/>
      <c r="H147" s="59"/>
    </row>
    <row r="148" spans="2:8" x14ac:dyDescent="0.25">
      <c r="B148" s="104"/>
      <c r="C148" s="59"/>
      <c r="D148" s="59"/>
      <c r="E148" s="59"/>
      <c r="F148" s="59"/>
      <c r="G148" s="59"/>
      <c r="H148" s="59"/>
    </row>
    <row r="149" spans="2:8" x14ac:dyDescent="0.25">
      <c r="B149" s="104"/>
      <c r="C149" s="59"/>
      <c r="D149" s="59"/>
      <c r="E149" s="59"/>
      <c r="F149" s="59"/>
      <c r="G149" s="59"/>
      <c r="H149" s="59"/>
    </row>
    <row r="150" spans="2:8" x14ac:dyDescent="0.25">
      <c r="B150" s="104"/>
      <c r="C150" s="59"/>
      <c r="D150" s="59"/>
      <c r="E150" s="59"/>
      <c r="F150" s="59"/>
      <c r="G150" s="59"/>
      <c r="H150" s="59"/>
    </row>
    <row r="151" spans="2:8" x14ac:dyDescent="0.25">
      <c r="B151" s="104"/>
      <c r="C151" s="59"/>
      <c r="D151" s="59"/>
      <c r="E151" s="59"/>
      <c r="F151" s="59"/>
      <c r="G151" s="59"/>
      <c r="H151" s="59"/>
    </row>
    <row r="152" spans="2:8" x14ac:dyDescent="0.25">
      <c r="B152" s="104"/>
      <c r="C152" s="59"/>
      <c r="D152" s="59"/>
      <c r="E152" s="59"/>
      <c r="F152" s="59"/>
      <c r="G152" s="59"/>
      <c r="H152" s="59"/>
    </row>
    <row r="153" spans="2:8" x14ac:dyDescent="0.25">
      <c r="B153" s="104"/>
      <c r="C153" s="59"/>
      <c r="D153" s="59"/>
      <c r="E153" s="59"/>
      <c r="F153" s="59"/>
      <c r="G153" s="59"/>
      <c r="H153" s="59"/>
    </row>
    <row r="154" spans="2:8" x14ac:dyDescent="0.25">
      <c r="B154" s="104"/>
      <c r="C154" s="59"/>
      <c r="D154" s="59"/>
      <c r="E154" s="59"/>
      <c r="F154" s="59"/>
      <c r="G154" s="59"/>
      <c r="H154" s="59"/>
    </row>
    <row r="155" spans="2:8" x14ac:dyDescent="0.25">
      <c r="B155" s="104"/>
      <c r="C155" s="59"/>
      <c r="D155" s="59"/>
      <c r="E155" s="59"/>
      <c r="F155" s="59"/>
      <c r="G155" s="59"/>
      <c r="H155" s="59"/>
    </row>
    <row r="156" spans="2:8" x14ac:dyDescent="0.25">
      <c r="B156" s="104"/>
      <c r="C156" s="59"/>
      <c r="D156" s="59"/>
      <c r="E156" s="59"/>
      <c r="F156" s="59"/>
      <c r="G156" s="59"/>
      <c r="H156" s="59"/>
    </row>
    <row r="157" spans="2:8" x14ac:dyDescent="0.25">
      <c r="B157" s="104"/>
      <c r="C157" s="59"/>
      <c r="D157" s="59"/>
      <c r="E157" s="59"/>
      <c r="F157" s="59"/>
      <c r="G157" s="59"/>
      <c r="H157" s="59"/>
    </row>
    <row r="158" spans="2:8" x14ac:dyDescent="0.25">
      <c r="B158" s="104"/>
      <c r="C158" s="59"/>
      <c r="D158" s="59"/>
      <c r="E158" s="59"/>
      <c r="F158" s="59"/>
      <c r="G158" s="59"/>
      <c r="H158" s="59"/>
    </row>
    <row r="159" spans="2:8" x14ac:dyDescent="0.25">
      <c r="B159" s="104"/>
      <c r="C159" s="59"/>
      <c r="D159" s="59"/>
      <c r="E159" s="59"/>
      <c r="F159" s="59"/>
      <c r="G159" s="59"/>
      <c r="H159" s="59"/>
    </row>
    <row r="160" spans="2:8" x14ac:dyDescent="0.25">
      <c r="B160" s="104"/>
      <c r="C160" s="59"/>
      <c r="D160" s="59"/>
      <c r="E160" s="59"/>
      <c r="F160" s="59"/>
      <c r="G160" s="59"/>
      <c r="H160" s="59"/>
    </row>
    <row r="161" spans="2:8" x14ac:dyDescent="0.25">
      <c r="B161" s="104"/>
      <c r="C161" s="59"/>
      <c r="D161" s="59"/>
      <c r="E161" s="59"/>
      <c r="F161" s="59"/>
      <c r="G161" s="59"/>
      <c r="H161" s="59"/>
    </row>
    <row r="162" spans="2:8" x14ac:dyDescent="0.25">
      <c r="B162" s="104"/>
      <c r="C162" s="59"/>
      <c r="D162" s="59"/>
      <c r="E162" s="59"/>
      <c r="F162" s="59"/>
      <c r="G162" s="59"/>
      <c r="H162" s="59"/>
    </row>
    <row r="163" spans="2:8" x14ac:dyDescent="0.25">
      <c r="B163" s="104"/>
      <c r="C163" s="59"/>
      <c r="D163" s="59"/>
      <c r="E163" s="59"/>
      <c r="F163" s="59"/>
      <c r="G163" s="59"/>
      <c r="H163" s="59"/>
    </row>
    <row r="164" spans="2:8" x14ac:dyDescent="0.25">
      <c r="B164" s="104"/>
      <c r="C164" s="59"/>
      <c r="D164" s="59"/>
      <c r="E164" s="59"/>
      <c r="F164" s="59"/>
      <c r="G164" s="59"/>
      <c r="H164" s="59"/>
    </row>
    <row r="165" spans="2:8" x14ac:dyDescent="0.25">
      <c r="B165" s="104"/>
      <c r="C165" s="59"/>
      <c r="D165" s="59"/>
      <c r="E165" s="59"/>
      <c r="F165" s="59"/>
      <c r="G165" s="59"/>
      <c r="H165" s="59"/>
    </row>
    <row r="166" spans="2:8" x14ac:dyDescent="0.25">
      <c r="B166" s="104"/>
      <c r="C166" s="59"/>
      <c r="D166" s="59"/>
      <c r="E166" s="59"/>
      <c r="F166" s="59"/>
      <c r="G166" s="59"/>
      <c r="H166" s="59"/>
    </row>
    <row r="167" spans="2:8" x14ac:dyDescent="0.25">
      <c r="B167" s="104"/>
      <c r="C167" s="59"/>
      <c r="D167" s="59"/>
      <c r="E167" s="59"/>
      <c r="F167" s="59"/>
      <c r="G167" s="59"/>
      <c r="H167" s="59"/>
    </row>
    <row r="168" spans="2:8" x14ac:dyDescent="0.25">
      <c r="B168" s="104"/>
      <c r="C168" s="59"/>
      <c r="D168" s="59"/>
      <c r="E168" s="59"/>
      <c r="F168" s="59"/>
      <c r="G168" s="59"/>
      <c r="H168" s="59"/>
    </row>
    <row r="169" spans="2:8" x14ac:dyDescent="0.25">
      <c r="B169" s="104"/>
      <c r="C169" s="59"/>
      <c r="D169" s="59"/>
      <c r="E169" s="59"/>
      <c r="F169" s="59"/>
      <c r="G169" s="59"/>
      <c r="H169" s="59"/>
    </row>
    <row r="170" spans="2:8" x14ac:dyDescent="0.25">
      <c r="B170" s="104"/>
      <c r="C170" s="59"/>
      <c r="D170" s="59"/>
      <c r="E170" s="59"/>
      <c r="F170" s="59"/>
      <c r="G170" s="59"/>
      <c r="H170" s="59"/>
    </row>
    <row r="171" spans="2:8" x14ac:dyDescent="0.25">
      <c r="B171" s="104"/>
      <c r="C171" s="59"/>
      <c r="D171" s="59"/>
      <c r="E171" s="59"/>
      <c r="F171" s="59"/>
      <c r="G171" s="59"/>
      <c r="H171" s="59"/>
    </row>
    <row r="172" spans="2:8" x14ac:dyDescent="0.25">
      <c r="B172" s="104"/>
      <c r="C172" s="59"/>
      <c r="D172" s="59"/>
      <c r="E172" s="59"/>
      <c r="F172" s="59"/>
      <c r="G172" s="59"/>
      <c r="H172" s="59"/>
    </row>
    <row r="173" spans="2:8" x14ac:dyDescent="0.25">
      <c r="B173" s="104"/>
      <c r="C173" s="59"/>
      <c r="D173" s="59"/>
      <c r="E173" s="59"/>
      <c r="F173" s="59"/>
      <c r="G173" s="59"/>
      <c r="H173" s="59"/>
    </row>
    <row r="174" spans="2:8" x14ac:dyDescent="0.25">
      <c r="B174" s="104"/>
      <c r="C174" s="59"/>
      <c r="D174" s="59"/>
      <c r="E174" s="59"/>
      <c r="F174" s="59"/>
      <c r="G174" s="59"/>
      <c r="H174" s="59"/>
    </row>
    <row r="175" spans="2:8" x14ac:dyDescent="0.25">
      <c r="B175" s="104"/>
      <c r="C175" s="59"/>
      <c r="D175" s="59"/>
      <c r="E175" s="59"/>
      <c r="F175" s="59"/>
      <c r="G175" s="59"/>
      <c r="H175" s="59"/>
    </row>
    <row r="176" spans="2:8" x14ac:dyDescent="0.25">
      <c r="B176" s="104"/>
      <c r="C176" s="59"/>
      <c r="D176" s="59"/>
      <c r="E176" s="59"/>
      <c r="F176" s="59"/>
      <c r="G176" s="59"/>
      <c r="H176" s="59"/>
    </row>
    <row r="177" spans="2:8" x14ac:dyDescent="0.25">
      <c r="B177" s="104"/>
      <c r="C177" s="59"/>
      <c r="D177" s="59"/>
      <c r="E177" s="59"/>
      <c r="F177" s="59"/>
      <c r="G177" s="59"/>
      <c r="H177" s="59"/>
    </row>
    <row r="178" spans="2:8" x14ac:dyDescent="0.25">
      <c r="B178" s="104"/>
      <c r="C178" s="59"/>
      <c r="D178" s="59"/>
      <c r="E178" s="59"/>
      <c r="F178" s="59"/>
      <c r="G178" s="59"/>
      <c r="H178" s="59"/>
    </row>
    <row r="179" spans="2:8" x14ac:dyDescent="0.25">
      <c r="B179" s="104"/>
      <c r="C179" s="59"/>
      <c r="D179" s="59"/>
      <c r="E179" s="59"/>
      <c r="F179" s="59"/>
      <c r="G179" s="59"/>
      <c r="H179" s="59"/>
    </row>
    <row r="180" spans="2:8" x14ac:dyDescent="0.25">
      <c r="B180" s="104"/>
      <c r="C180" s="59"/>
      <c r="D180" s="59"/>
      <c r="E180" s="59"/>
      <c r="F180" s="59"/>
      <c r="G180" s="59"/>
      <c r="H180" s="59"/>
    </row>
    <row r="181" spans="2:8" x14ac:dyDescent="0.25">
      <c r="B181" s="104"/>
      <c r="C181" s="59"/>
      <c r="D181" s="59"/>
      <c r="E181" s="59"/>
      <c r="F181" s="59"/>
      <c r="G181" s="59"/>
      <c r="H181" s="59"/>
    </row>
    <row r="182" spans="2:8" x14ac:dyDescent="0.25">
      <c r="B182" s="104"/>
      <c r="C182" s="59"/>
      <c r="D182" s="59"/>
      <c r="E182" s="59"/>
      <c r="F182" s="59"/>
      <c r="G182" s="59"/>
      <c r="H182" s="59"/>
    </row>
    <row r="183" spans="2:8" x14ac:dyDescent="0.25">
      <c r="B183" s="104"/>
      <c r="C183" s="59"/>
      <c r="D183" s="59"/>
      <c r="E183" s="59"/>
      <c r="F183" s="59"/>
      <c r="G183" s="59"/>
      <c r="H183" s="59"/>
    </row>
    <row r="184" spans="2:8" x14ac:dyDescent="0.25">
      <c r="B184" s="104"/>
      <c r="C184" s="59"/>
      <c r="D184" s="59"/>
      <c r="E184" s="59"/>
      <c r="F184" s="59"/>
      <c r="G184" s="59"/>
      <c r="H184" s="59"/>
    </row>
    <row r="185" spans="2:8" x14ac:dyDescent="0.25">
      <c r="B185" s="104"/>
      <c r="C185" s="59"/>
      <c r="D185" s="59"/>
      <c r="E185" s="59"/>
      <c r="F185" s="59"/>
      <c r="G185" s="59"/>
      <c r="H185" s="59"/>
    </row>
    <row r="186" spans="2:8" x14ac:dyDescent="0.25">
      <c r="B186" s="104"/>
      <c r="C186" s="59"/>
      <c r="D186" s="59"/>
      <c r="E186" s="59"/>
      <c r="F186" s="59"/>
      <c r="G186" s="59"/>
      <c r="H186" s="59"/>
    </row>
    <row r="187" spans="2:8" x14ac:dyDescent="0.25">
      <c r="B187" s="104"/>
      <c r="C187" s="59"/>
      <c r="D187" s="59"/>
      <c r="E187" s="59"/>
      <c r="F187" s="59"/>
      <c r="G187" s="59"/>
      <c r="H187" s="59"/>
    </row>
    <row r="188" spans="2:8" x14ac:dyDescent="0.25">
      <c r="B188" s="104"/>
      <c r="C188" s="59"/>
      <c r="D188" s="59"/>
      <c r="E188" s="59"/>
      <c r="F188" s="59"/>
      <c r="G188" s="59"/>
      <c r="H188" s="59"/>
    </row>
    <row r="189" spans="2:8" x14ac:dyDescent="0.25">
      <c r="B189" s="104"/>
      <c r="C189" s="59"/>
      <c r="D189" s="59"/>
      <c r="E189" s="59"/>
      <c r="F189" s="59"/>
      <c r="G189" s="59"/>
      <c r="H189" s="59"/>
    </row>
    <row r="190" spans="2:8" x14ac:dyDescent="0.25">
      <c r="B190" s="104"/>
      <c r="C190" s="59"/>
      <c r="D190" s="59"/>
      <c r="E190" s="59"/>
      <c r="F190" s="59"/>
      <c r="G190" s="59"/>
      <c r="H190" s="59"/>
    </row>
    <row r="191" spans="2:8" x14ac:dyDescent="0.25">
      <c r="B191" s="104"/>
      <c r="C191" s="59"/>
      <c r="D191" s="59"/>
      <c r="E191" s="59"/>
      <c r="F191" s="59"/>
      <c r="G191" s="59"/>
      <c r="H191" s="59"/>
    </row>
    <row r="192" spans="2:8" x14ac:dyDescent="0.25">
      <c r="B192" s="104"/>
      <c r="C192" s="59"/>
      <c r="D192" s="59"/>
      <c r="E192" s="59"/>
      <c r="F192" s="59"/>
      <c r="G192" s="59"/>
      <c r="H192" s="59"/>
    </row>
    <row r="193" spans="2:8" x14ac:dyDescent="0.25">
      <c r="B193" s="104"/>
      <c r="C193" s="59"/>
      <c r="D193" s="59"/>
      <c r="E193" s="59"/>
      <c r="F193" s="59"/>
      <c r="G193" s="59"/>
      <c r="H193" s="59"/>
    </row>
    <row r="194" spans="2:8" x14ac:dyDescent="0.25">
      <c r="B194" s="104"/>
      <c r="C194" s="59"/>
      <c r="D194" s="59"/>
      <c r="E194" s="59"/>
      <c r="F194" s="59"/>
      <c r="G194" s="59"/>
      <c r="H194" s="59"/>
    </row>
    <row r="195" spans="2:8" x14ac:dyDescent="0.25">
      <c r="B195" s="104"/>
      <c r="C195" s="59"/>
      <c r="D195" s="59"/>
      <c r="E195" s="59"/>
      <c r="F195" s="59"/>
      <c r="G195" s="59"/>
      <c r="H195" s="59"/>
    </row>
    <row r="196" spans="2:8" x14ac:dyDescent="0.25">
      <c r="B196" s="104"/>
      <c r="C196" s="59"/>
      <c r="D196" s="59"/>
      <c r="E196" s="59"/>
      <c r="F196" s="59"/>
      <c r="G196" s="59"/>
      <c r="H196" s="59"/>
    </row>
    <row r="197" spans="2:8" x14ac:dyDescent="0.25">
      <c r="B197" s="104"/>
      <c r="C197" s="59"/>
      <c r="D197" s="59"/>
      <c r="E197" s="59"/>
      <c r="F197" s="59"/>
      <c r="G197" s="59"/>
      <c r="H197" s="59"/>
    </row>
    <row r="198" spans="2:8" x14ac:dyDescent="0.25">
      <c r="B198" s="104"/>
      <c r="C198" s="59"/>
      <c r="D198" s="59"/>
      <c r="E198" s="59"/>
      <c r="F198" s="59"/>
      <c r="G198" s="59"/>
      <c r="H198" s="59"/>
    </row>
    <row r="199" spans="2:8" x14ac:dyDescent="0.25">
      <c r="B199" s="104"/>
      <c r="C199" s="59"/>
      <c r="D199" s="59"/>
      <c r="E199" s="59"/>
      <c r="F199" s="59"/>
      <c r="G199" s="59"/>
      <c r="H199" s="59"/>
    </row>
    <row r="200" spans="2:8" x14ac:dyDescent="0.25">
      <c r="B200" s="104"/>
      <c r="C200" s="59"/>
      <c r="D200" s="59"/>
      <c r="E200" s="59"/>
      <c r="F200" s="59"/>
      <c r="G200" s="59"/>
      <c r="H200" s="59"/>
    </row>
    <row r="201" spans="2:8" x14ac:dyDescent="0.25">
      <c r="B201" s="104"/>
      <c r="C201" s="59"/>
      <c r="D201" s="59"/>
      <c r="E201" s="59"/>
      <c r="F201" s="59"/>
      <c r="G201" s="59"/>
      <c r="H201" s="59"/>
    </row>
    <row r="202" spans="2:8" x14ac:dyDescent="0.25">
      <c r="B202" s="104"/>
      <c r="C202" s="59"/>
      <c r="D202" s="59"/>
      <c r="E202" s="59"/>
      <c r="F202" s="59"/>
      <c r="G202" s="59"/>
      <c r="H202" s="59"/>
    </row>
    <row r="203" spans="2:8" x14ac:dyDescent="0.25">
      <c r="B203" s="104"/>
      <c r="C203" s="59"/>
      <c r="D203" s="59"/>
      <c r="E203" s="59"/>
      <c r="F203" s="59"/>
      <c r="G203" s="59"/>
      <c r="H203" s="59"/>
    </row>
    <row r="204" spans="2:8" x14ac:dyDescent="0.25">
      <c r="B204" s="104"/>
      <c r="C204" s="59"/>
      <c r="D204" s="59"/>
      <c r="E204" s="59"/>
      <c r="F204" s="59"/>
      <c r="G204" s="59"/>
      <c r="H204" s="59"/>
    </row>
    <row r="205" spans="2:8" x14ac:dyDescent="0.25">
      <c r="B205" s="104"/>
      <c r="C205" s="59"/>
      <c r="D205" s="59"/>
      <c r="E205" s="59"/>
      <c r="F205" s="59"/>
      <c r="G205" s="59"/>
      <c r="H205" s="59"/>
    </row>
    <row r="206" spans="2:8" x14ac:dyDescent="0.25">
      <c r="B206" s="104"/>
      <c r="C206" s="59"/>
      <c r="D206" s="59"/>
      <c r="E206" s="59"/>
      <c r="F206" s="59"/>
      <c r="G206" s="59"/>
      <c r="H206" s="59"/>
    </row>
    <row r="207" spans="2:8" x14ac:dyDescent="0.25">
      <c r="B207" s="104"/>
      <c r="C207" s="59"/>
      <c r="D207" s="59"/>
      <c r="E207" s="59"/>
      <c r="F207" s="59"/>
      <c r="G207" s="59"/>
      <c r="H207" s="59"/>
    </row>
    <row r="208" spans="2:8" x14ac:dyDescent="0.25">
      <c r="B208" s="104"/>
      <c r="C208" s="59"/>
      <c r="D208" s="59"/>
      <c r="E208" s="59"/>
      <c r="F208" s="59"/>
      <c r="G208" s="59"/>
      <c r="H208" s="59"/>
    </row>
    <row r="209" spans="2:8" x14ac:dyDescent="0.25">
      <c r="B209" s="104"/>
      <c r="C209" s="59"/>
      <c r="D209" s="59"/>
      <c r="E209" s="59"/>
      <c r="F209" s="59"/>
      <c r="G209" s="59"/>
      <c r="H209" s="59"/>
    </row>
    <row r="210" spans="2:8" x14ac:dyDescent="0.25">
      <c r="B210" s="104"/>
      <c r="C210" s="59"/>
      <c r="D210" s="59"/>
      <c r="E210" s="59"/>
      <c r="F210" s="59"/>
      <c r="G210" s="59"/>
      <c r="H210" s="59"/>
    </row>
    <row r="211" spans="2:8" x14ac:dyDescent="0.25">
      <c r="B211" s="104"/>
      <c r="C211" s="59"/>
      <c r="D211" s="59"/>
      <c r="E211" s="59"/>
      <c r="F211" s="59"/>
      <c r="G211" s="59"/>
      <c r="H211" s="59"/>
    </row>
    <row r="212" spans="2:8" x14ac:dyDescent="0.25">
      <c r="B212" s="104"/>
      <c r="C212" s="59"/>
      <c r="D212" s="59"/>
      <c r="E212" s="59"/>
      <c r="F212" s="59"/>
      <c r="G212" s="59"/>
      <c r="H212" s="59"/>
    </row>
    <row r="213" spans="2:8" x14ac:dyDescent="0.25">
      <c r="B213" s="104"/>
      <c r="C213" s="59"/>
      <c r="D213" s="59"/>
      <c r="E213" s="59"/>
      <c r="F213" s="59"/>
      <c r="G213" s="59"/>
      <c r="H213" s="59"/>
    </row>
    <row r="214" spans="2:8" x14ac:dyDescent="0.25">
      <c r="B214" s="104"/>
      <c r="C214" s="59"/>
      <c r="D214" s="59"/>
      <c r="E214" s="59"/>
      <c r="F214" s="59"/>
      <c r="G214" s="59"/>
      <c r="H214" s="59"/>
    </row>
    <row r="215" spans="2:8" x14ac:dyDescent="0.25">
      <c r="B215" s="104"/>
      <c r="C215" s="59"/>
      <c r="D215" s="59"/>
      <c r="E215" s="59"/>
      <c r="F215" s="59"/>
      <c r="G215" s="59"/>
      <c r="H215" s="59"/>
    </row>
    <row r="216" spans="2:8" x14ac:dyDescent="0.25">
      <c r="B216" s="104"/>
      <c r="C216" s="59"/>
      <c r="D216" s="59"/>
      <c r="E216" s="59"/>
      <c r="F216" s="59"/>
      <c r="G216" s="59"/>
      <c r="H216" s="59"/>
    </row>
    <row r="217" spans="2:8" x14ac:dyDescent="0.25">
      <c r="B217" s="104"/>
      <c r="C217" s="59"/>
      <c r="D217" s="59"/>
      <c r="E217" s="59"/>
      <c r="F217" s="59"/>
      <c r="G217" s="59"/>
      <c r="H217" s="59"/>
    </row>
    <row r="218" spans="2:8" x14ac:dyDescent="0.25">
      <c r="B218" s="104"/>
      <c r="C218" s="59"/>
      <c r="D218" s="59"/>
      <c r="E218" s="59"/>
      <c r="F218" s="59"/>
      <c r="G218" s="59"/>
      <c r="H218" s="59"/>
    </row>
    <row r="219" spans="2:8" x14ac:dyDescent="0.25">
      <c r="B219" s="104"/>
      <c r="C219" s="59"/>
      <c r="D219" s="59"/>
      <c r="E219" s="59"/>
      <c r="F219" s="59"/>
      <c r="G219" s="59"/>
      <c r="H219" s="59"/>
    </row>
    <row r="220" spans="2:8" x14ac:dyDescent="0.25">
      <c r="B220" s="104"/>
      <c r="C220" s="59"/>
      <c r="D220" s="59"/>
      <c r="E220" s="59"/>
      <c r="F220" s="59"/>
      <c r="G220" s="59"/>
      <c r="H220" s="59"/>
    </row>
    <row r="221" spans="2:8" x14ac:dyDescent="0.25">
      <c r="B221" s="104"/>
      <c r="C221" s="59"/>
      <c r="D221" s="59"/>
      <c r="E221" s="59"/>
      <c r="F221" s="59"/>
      <c r="G221" s="59"/>
      <c r="H221" s="59"/>
    </row>
    <row r="222" spans="2:8" x14ac:dyDescent="0.25">
      <c r="B222" s="104"/>
      <c r="C222" s="59"/>
      <c r="D222" s="59"/>
      <c r="E222" s="59"/>
      <c r="F222" s="59"/>
      <c r="G222" s="59"/>
      <c r="H222" s="59"/>
    </row>
    <row r="223" spans="2:8" x14ac:dyDescent="0.25">
      <c r="B223" s="104"/>
      <c r="C223" s="59"/>
      <c r="D223" s="59"/>
      <c r="E223" s="59"/>
      <c r="F223" s="59"/>
      <c r="G223" s="59"/>
      <c r="H223" s="59"/>
    </row>
    <row r="224" spans="2:8" x14ac:dyDescent="0.25">
      <c r="B224" s="104"/>
      <c r="C224" s="59"/>
      <c r="D224" s="59"/>
      <c r="E224" s="59"/>
      <c r="F224" s="59"/>
      <c r="G224" s="59"/>
      <c r="H224" s="59"/>
    </row>
    <row r="225" spans="2:8" x14ac:dyDescent="0.25">
      <c r="B225" s="104"/>
      <c r="C225" s="59"/>
      <c r="D225" s="59"/>
      <c r="E225" s="59"/>
      <c r="F225" s="59"/>
      <c r="G225" s="59"/>
      <c r="H225" s="59"/>
    </row>
    <row r="226" spans="2:8" x14ac:dyDescent="0.25">
      <c r="B226" s="104"/>
      <c r="C226" s="59"/>
      <c r="D226" s="59"/>
      <c r="E226" s="59"/>
      <c r="F226" s="59"/>
      <c r="G226" s="59"/>
      <c r="H226" s="59"/>
    </row>
    <row r="227" spans="2:8" x14ac:dyDescent="0.25">
      <c r="B227" s="104"/>
      <c r="C227" s="59"/>
      <c r="D227" s="59"/>
      <c r="E227" s="59"/>
      <c r="F227" s="59"/>
      <c r="G227" s="59"/>
      <c r="H227" s="59"/>
    </row>
    <row r="228" spans="2:8" x14ac:dyDescent="0.25">
      <c r="B228" s="104"/>
      <c r="C228" s="59"/>
      <c r="D228" s="59"/>
      <c r="E228" s="59"/>
      <c r="F228" s="59"/>
      <c r="G228" s="59"/>
      <c r="H228" s="59"/>
    </row>
    <row r="229" spans="2:8" x14ac:dyDescent="0.25">
      <c r="B229" s="104"/>
      <c r="C229" s="59"/>
      <c r="D229" s="59"/>
      <c r="E229" s="59"/>
      <c r="F229" s="59"/>
      <c r="G229" s="59"/>
      <c r="H229" s="59"/>
    </row>
    <row r="230" spans="2:8" x14ac:dyDescent="0.25">
      <c r="B230" s="104"/>
      <c r="C230" s="59"/>
      <c r="D230" s="59"/>
      <c r="E230" s="59"/>
      <c r="F230" s="59"/>
      <c r="G230" s="59"/>
      <c r="H230" s="59"/>
    </row>
    <row r="231" spans="2:8" x14ac:dyDescent="0.25">
      <c r="B231" s="104"/>
      <c r="C231" s="59"/>
      <c r="D231" s="59"/>
      <c r="E231" s="59"/>
      <c r="F231" s="59"/>
      <c r="G231" s="59"/>
      <c r="H231" s="59"/>
    </row>
    <row r="232" spans="2:8" x14ac:dyDescent="0.25">
      <c r="B232" s="104"/>
      <c r="C232" s="59"/>
      <c r="D232" s="59"/>
      <c r="E232" s="59"/>
      <c r="F232" s="59"/>
      <c r="G232" s="59"/>
      <c r="H232" s="59"/>
    </row>
    <row r="233" spans="2:8" x14ac:dyDescent="0.25">
      <c r="B233" s="104"/>
      <c r="C233" s="59"/>
      <c r="D233" s="59"/>
      <c r="E233" s="59"/>
      <c r="F233" s="59"/>
      <c r="G233" s="59"/>
      <c r="H233" s="59"/>
    </row>
    <row r="234" spans="2:8" x14ac:dyDescent="0.25">
      <c r="B234" s="104"/>
      <c r="C234" s="59"/>
      <c r="D234" s="59"/>
      <c r="E234" s="59"/>
      <c r="F234" s="59"/>
      <c r="G234" s="59"/>
      <c r="H234" s="59"/>
    </row>
    <row r="235" spans="2:8" x14ac:dyDescent="0.25">
      <c r="B235" s="104"/>
      <c r="C235" s="59"/>
      <c r="D235" s="59"/>
      <c r="E235" s="59"/>
      <c r="F235" s="59"/>
      <c r="G235" s="59"/>
      <c r="H235" s="59"/>
    </row>
    <row r="236" spans="2:8" x14ac:dyDescent="0.25">
      <c r="B236" s="104"/>
      <c r="C236" s="59"/>
      <c r="D236" s="59"/>
      <c r="E236" s="59"/>
      <c r="F236" s="59"/>
      <c r="G236" s="59"/>
      <c r="H236" s="59"/>
    </row>
    <row r="237" spans="2:8" x14ac:dyDescent="0.25">
      <c r="B237" s="104"/>
      <c r="C237" s="59"/>
      <c r="D237" s="59"/>
      <c r="E237" s="59"/>
      <c r="F237" s="59"/>
      <c r="G237" s="59"/>
      <c r="H237" s="59"/>
    </row>
    <row r="238" spans="2:8" x14ac:dyDescent="0.25">
      <c r="B238" s="104"/>
      <c r="C238" s="59"/>
      <c r="D238" s="59"/>
      <c r="E238" s="59"/>
      <c r="F238" s="59"/>
      <c r="G238" s="59"/>
      <c r="H238" s="59"/>
    </row>
    <row r="239" spans="2:8" x14ac:dyDescent="0.25">
      <c r="B239" s="104"/>
      <c r="C239" s="59"/>
      <c r="D239" s="59"/>
      <c r="E239" s="59"/>
      <c r="F239" s="59"/>
      <c r="G239" s="59"/>
      <c r="H239" s="59"/>
    </row>
    <row r="240" spans="2:8" x14ac:dyDescent="0.25">
      <c r="B240" s="104"/>
      <c r="C240" s="59"/>
      <c r="D240" s="59"/>
      <c r="E240" s="59"/>
      <c r="F240" s="59"/>
      <c r="G240" s="59"/>
      <c r="H240" s="59"/>
    </row>
    <row r="241" spans="2:8" x14ac:dyDescent="0.25">
      <c r="B241" s="104"/>
      <c r="C241" s="59"/>
      <c r="D241" s="59"/>
      <c r="E241" s="59"/>
      <c r="F241" s="59"/>
      <c r="G241" s="59"/>
      <c r="H241" s="59"/>
    </row>
    <row r="242" spans="2:8" x14ac:dyDescent="0.25">
      <c r="B242" s="104"/>
      <c r="C242" s="59"/>
      <c r="D242" s="59"/>
      <c r="E242" s="59"/>
      <c r="F242" s="59"/>
      <c r="G242" s="59"/>
      <c r="H242" s="59"/>
    </row>
    <row r="243" spans="2:8" x14ac:dyDescent="0.25">
      <c r="B243" s="104"/>
      <c r="C243" s="59"/>
      <c r="D243" s="59"/>
      <c r="E243" s="59"/>
      <c r="F243" s="59"/>
      <c r="G243" s="59"/>
      <c r="H243" s="59"/>
    </row>
    <row r="244" spans="2:8" x14ac:dyDescent="0.25">
      <c r="B244" s="104"/>
      <c r="C244" s="59"/>
      <c r="D244" s="59"/>
      <c r="E244" s="59"/>
      <c r="F244" s="59"/>
      <c r="G244" s="59"/>
      <c r="H244" s="59"/>
    </row>
    <row r="245" spans="2:8" x14ac:dyDescent="0.25">
      <c r="B245" s="104"/>
      <c r="C245" s="59"/>
      <c r="D245" s="59"/>
      <c r="E245" s="59"/>
      <c r="F245" s="59"/>
      <c r="G245" s="59"/>
      <c r="H245" s="59"/>
    </row>
    <row r="246" spans="2:8" x14ac:dyDescent="0.25">
      <c r="B246" s="104"/>
      <c r="C246" s="59"/>
      <c r="D246" s="59"/>
      <c r="E246" s="59"/>
      <c r="F246" s="59"/>
      <c r="G246" s="59"/>
      <c r="H246" s="59"/>
    </row>
    <row r="247" spans="2:8" x14ac:dyDescent="0.25">
      <c r="B247" s="104"/>
      <c r="C247" s="59"/>
      <c r="D247" s="59"/>
      <c r="E247" s="59"/>
      <c r="F247" s="59"/>
      <c r="G247" s="59"/>
      <c r="H247" s="59"/>
    </row>
    <row r="248" spans="2:8" x14ac:dyDescent="0.25">
      <c r="B248" s="104"/>
      <c r="C248" s="59"/>
      <c r="D248" s="59"/>
      <c r="E248" s="59"/>
      <c r="F248" s="59"/>
      <c r="G248" s="59"/>
      <c r="H248" s="59"/>
    </row>
    <row r="249" spans="2:8" x14ac:dyDescent="0.25">
      <c r="B249" s="104"/>
      <c r="C249" s="59"/>
      <c r="D249" s="59"/>
      <c r="E249" s="59"/>
      <c r="F249" s="59"/>
      <c r="G249" s="59"/>
      <c r="H249" s="59"/>
    </row>
    <row r="250" spans="2:8" x14ac:dyDescent="0.25">
      <c r="B250" s="104"/>
      <c r="C250" s="59"/>
      <c r="D250" s="59"/>
      <c r="E250" s="59"/>
      <c r="F250" s="59"/>
      <c r="G250" s="59"/>
      <c r="H250" s="59"/>
    </row>
    <row r="251" spans="2:8" x14ac:dyDescent="0.25">
      <c r="B251" s="104"/>
      <c r="C251" s="59"/>
      <c r="D251" s="59"/>
      <c r="E251" s="59"/>
      <c r="F251" s="59"/>
      <c r="G251" s="59"/>
      <c r="H251" s="59"/>
    </row>
    <row r="252" spans="2:8" x14ac:dyDescent="0.25">
      <c r="B252" s="104"/>
      <c r="C252" s="59"/>
      <c r="D252" s="59"/>
      <c r="E252" s="59"/>
      <c r="F252" s="59"/>
      <c r="G252" s="59"/>
      <c r="H252" s="59"/>
    </row>
    <row r="253" spans="2:8" x14ac:dyDescent="0.25">
      <c r="B253" s="104"/>
      <c r="C253" s="59"/>
      <c r="D253" s="59"/>
      <c r="E253" s="59"/>
      <c r="F253" s="59"/>
      <c r="G253" s="59"/>
      <c r="H253" s="59"/>
    </row>
    <row r="254" spans="2:8" x14ac:dyDescent="0.25">
      <c r="B254" s="104"/>
      <c r="C254" s="59"/>
      <c r="D254" s="59"/>
      <c r="E254" s="59"/>
      <c r="F254" s="59"/>
      <c r="G254" s="59"/>
      <c r="H254" s="59"/>
    </row>
    <row r="255" spans="2:8" x14ac:dyDescent="0.25">
      <c r="B255" s="104"/>
      <c r="C255" s="59"/>
      <c r="D255" s="59"/>
      <c r="E255" s="59"/>
      <c r="F255" s="59"/>
      <c r="G255" s="59"/>
      <c r="H255" s="59"/>
    </row>
    <row r="256" spans="2:8" x14ac:dyDescent="0.25">
      <c r="B256" s="104"/>
      <c r="C256" s="59"/>
      <c r="D256" s="59"/>
      <c r="E256" s="59"/>
      <c r="F256" s="59"/>
      <c r="G256" s="59"/>
      <c r="H256" s="59"/>
    </row>
    <row r="257" spans="2:8" x14ac:dyDescent="0.25">
      <c r="B257" s="104"/>
      <c r="C257" s="59"/>
      <c r="D257" s="59"/>
      <c r="E257" s="59"/>
      <c r="F257" s="59"/>
      <c r="G257" s="59"/>
      <c r="H257" s="59"/>
    </row>
    <row r="258" spans="2:8" x14ac:dyDescent="0.25">
      <c r="B258" s="104"/>
      <c r="C258" s="59"/>
      <c r="D258" s="59"/>
      <c r="E258" s="59"/>
      <c r="F258" s="59"/>
      <c r="G258" s="59"/>
      <c r="H258" s="59"/>
    </row>
    <row r="259" spans="2:8" x14ac:dyDescent="0.25">
      <c r="B259" s="104"/>
      <c r="C259" s="59"/>
      <c r="D259" s="59"/>
      <c r="E259" s="59"/>
      <c r="F259" s="59"/>
      <c r="G259" s="59"/>
      <c r="H259" s="59"/>
    </row>
    <row r="260" spans="2:8" x14ac:dyDescent="0.25">
      <c r="B260" s="104"/>
      <c r="C260" s="59"/>
      <c r="D260" s="59"/>
      <c r="E260" s="59"/>
      <c r="F260" s="59"/>
      <c r="G260" s="59"/>
      <c r="H260" s="59"/>
    </row>
    <row r="261" spans="2:8" x14ac:dyDescent="0.25">
      <c r="B261" s="104"/>
      <c r="C261" s="59"/>
      <c r="D261" s="59"/>
      <c r="E261" s="59"/>
      <c r="F261" s="59"/>
      <c r="G261" s="59"/>
      <c r="H261" s="59"/>
    </row>
    <row r="262" spans="2:8" x14ac:dyDescent="0.25">
      <c r="B262" s="104"/>
      <c r="C262" s="59"/>
      <c r="D262" s="59"/>
      <c r="E262" s="59"/>
      <c r="F262" s="59"/>
      <c r="G262" s="59"/>
      <c r="H262" s="59"/>
    </row>
    <row r="263" spans="2:8" x14ac:dyDescent="0.25">
      <c r="B263" s="104"/>
      <c r="C263" s="59"/>
      <c r="D263" s="59"/>
      <c r="E263" s="59"/>
      <c r="F263" s="59"/>
      <c r="G263" s="59"/>
      <c r="H263" s="59"/>
    </row>
    <row r="264" spans="2:8" x14ac:dyDescent="0.25">
      <c r="B264" s="104"/>
      <c r="C264" s="59"/>
      <c r="D264" s="59"/>
      <c r="E264" s="59"/>
      <c r="F264" s="59"/>
      <c r="G264" s="59"/>
      <c r="H264" s="59"/>
    </row>
    <row r="265" spans="2:8" x14ac:dyDescent="0.25">
      <c r="B265" s="104"/>
      <c r="C265" s="59"/>
      <c r="D265" s="59"/>
      <c r="E265" s="59"/>
      <c r="F265" s="59"/>
      <c r="G265" s="59"/>
      <c r="H265" s="59"/>
    </row>
    <row r="266" spans="2:8" x14ac:dyDescent="0.25">
      <c r="B266" s="104"/>
      <c r="C266" s="59"/>
      <c r="D266" s="59"/>
      <c r="E266" s="59"/>
      <c r="F266" s="59"/>
      <c r="G266" s="59"/>
      <c r="H266" s="59"/>
    </row>
    <row r="267" spans="2:8" x14ac:dyDescent="0.25">
      <c r="B267" s="104"/>
      <c r="C267" s="59"/>
      <c r="D267" s="59"/>
      <c r="E267" s="59"/>
      <c r="F267" s="59"/>
      <c r="G267" s="59"/>
      <c r="H267" s="59"/>
    </row>
    <row r="268" spans="2:8" x14ac:dyDescent="0.25">
      <c r="B268" s="104"/>
      <c r="C268" s="59"/>
      <c r="D268" s="59"/>
      <c r="E268" s="59"/>
      <c r="F268" s="59"/>
      <c r="G268" s="59"/>
      <c r="H268" s="59"/>
    </row>
    <row r="269" spans="2:8" x14ac:dyDescent="0.25">
      <c r="B269" s="104"/>
      <c r="C269" s="59"/>
      <c r="D269" s="59"/>
      <c r="E269" s="59"/>
      <c r="F269" s="59"/>
      <c r="G269" s="59"/>
      <c r="H269" s="59"/>
    </row>
    <row r="270" spans="2:8" x14ac:dyDescent="0.25">
      <c r="B270" s="104"/>
      <c r="C270" s="59"/>
      <c r="D270" s="59"/>
      <c r="E270" s="59"/>
      <c r="F270" s="59"/>
      <c r="G270" s="59"/>
      <c r="H270" s="59"/>
    </row>
    <row r="271" spans="2:8" x14ac:dyDescent="0.25">
      <c r="B271" s="104"/>
      <c r="C271" s="59"/>
      <c r="D271" s="59"/>
      <c r="E271" s="59"/>
      <c r="F271" s="59"/>
      <c r="G271" s="59"/>
      <c r="H271" s="59"/>
    </row>
  </sheetData>
  <mergeCells count="10">
    <mergeCell ref="A7:F7"/>
    <mergeCell ref="A8:F8"/>
    <mergeCell ref="A10:A11"/>
    <mergeCell ref="C10:F10"/>
    <mergeCell ref="B6:H6"/>
    <mergeCell ref="B1:H1"/>
    <mergeCell ref="B2:H2"/>
    <mergeCell ref="B3:H3"/>
    <mergeCell ref="B4:H4"/>
    <mergeCell ref="B5:H5"/>
  </mergeCells>
  <pageMargins left="0.94488188976377963" right="0.11811023622047245" top="0.74803149606299213" bottom="0.31496062992125984" header="0.31496062992125984" footer="0.19685039370078741"/>
  <pageSetup paperSize="9" scale="43" orientation="portrait" r:id="rId1"/>
  <rowBreaks count="1" manualBreakCount="1">
    <brk id="7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4</vt:lpstr>
      <vt:lpstr>приложение 5</vt:lpstr>
      <vt:lpstr>'приложение 4'!Заголовки_для_печати</vt:lpstr>
      <vt:lpstr>'приложение 5'!Заголовки_для_печати</vt:lpstr>
      <vt:lpstr>'приложение 4'!Область_печати</vt:lpstr>
      <vt:lpstr>'приложение 5'!Область_печати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Позитроника</dc:creator>
  <cp:lastModifiedBy>1</cp:lastModifiedBy>
  <cp:lastPrinted>2024-04-09T04:33:23Z</cp:lastPrinted>
  <dcterms:created xsi:type="dcterms:W3CDTF">2019-11-01T08:52:36Z</dcterms:created>
  <dcterms:modified xsi:type="dcterms:W3CDTF">2024-04-09T04:33:32Z</dcterms:modified>
</cp:coreProperties>
</file>